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easure Related\RHIS Curriculum (Nov 2015)\RHIS Curriculum Modules\Module 5\"/>
    </mc:Choice>
  </mc:AlternateContent>
  <bookViews>
    <workbookView xWindow="0" yWindow="0" windowWidth="23040" windowHeight="9192"/>
  </bookViews>
  <sheets>
    <sheet name="Data for regions" sheetId="1" r:id="rId1"/>
  </sheets>
  <calcPr calcId="171026" concurrentCalc="0"/>
</workbook>
</file>

<file path=xl/calcChain.xml><?xml version="1.0" encoding="utf-8"?>
<calcChain xmlns="http://schemas.openxmlformats.org/spreadsheetml/2006/main">
  <c r="M8" i="1" l="1"/>
  <c r="M28" i="1"/>
  <c r="M29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30" i="1"/>
  <c r="M31" i="1"/>
  <c r="M32" i="1"/>
  <c r="M33" i="1"/>
  <c r="D8" i="1"/>
  <c r="G8" i="1"/>
  <c r="J8" i="1"/>
  <c r="D9" i="1"/>
  <c r="G9" i="1"/>
  <c r="D10" i="1"/>
  <c r="G10" i="1"/>
  <c r="D11" i="1"/>
  <c r="G11" i="1"/>
  <c r="L11" i="1"/>
  <c r="D12" i="1"/>
  <c r="G12" i="1"/>
  <c r="L12" i="1"/>
  <c r="D13" i="1"/>
  <c r="G13" i="1"/>
  <c r="D14" i="1"/>
  <c r="G14" i="1"/>
  <c r="D15" i="1"/>
  <c r="G15" i="1"/>
  <c r="D16" i="1"/>
  <c r="G16" i="1"/>
  <c r="L16" i="1"/>
  <c r="D17" i="1"/>
  <c r="G17" i="1"/>
  <c r="D18" i="1"/>
  <c r="G18" i="1"/>
  <c r="D19" i="1"/>
  <c r="G19" i="1"/>
  <c r="J19" i="1"/>
  <c r="D20" i="1"/>
  <c r="G20" i="1"/>
  <c r="J20" i="1"/>
  <c r="D21" i="1"/>
  <c r="G21" i="1"/>
  <c r="D22" i="1"/>
  <c r="G22" i="1"/>
  <c r="D23" i="1"/>
  <c r="G23" i="1"/>
  <c r="D24" i="1"/>
  <c r="G24" i="1"/>
  <c r="L24" i="1"/>
  <c r="D25" i="1"/>
  <c r="G25" i="1"/>
  <c r="D26" i="1"/>
  <c r="G26" i="1"/>
  <c r="D27" i="1"/>
  <c r="G27" i="1"/>
  <c r="L27" i="1"/>
  <c r="D28" i="1"/>
  <c r="F28" i="1"/>
  <c r="G28" i="1"/>
  <c r="J28" i="1"/>
  <c r="D29" i="1"/>
  <c r="G29" i="1"/>
  <c r="D30" i="1"/>
  <c r="G30" i="1"/>
  <c r="L30" i="1"/>
  <c r="D31" i="1"/>
  <c r="G31" i="1"/>
  <c r="D32" i="1"/>
  <c r="F32" i="1"/>
  <c r="F8" i="1"/>
  <c r="F11" i="1"/>
  <c r="F12" i="1"/>
  <c r="F14" i="1"/>
  <c r="F15" i="1"/>
  <c r="F16" i="1"/>
  <c r="F19" i="1"/>
  <c r="F20" i="1"/>
  <c r="F22" i="1"/>
  <c r="F23" i="1"/>
  <c r="F24" i="1"/>
  <c r="F27" i="1"/>
  <c r="F30" i="1"/>
  <c r="F31" i="1"/>
  <c r="E8" i="1"/>
  <c r="E9" i="1"/>
  <c r="E11" i="1"/>
  <c r="E12" i="1"/>
  <c r="E14" i="1"/>
  <c r="E15" i="1"/>
  <c r="E16" i="1"/>
  <c r="E17" i="1"/>
  <c r="E20" i="1"/>
  <c r="E22" i="1"/>
  <c r="E24" i="1"/>
  <c r="E25" i="1"/>
  <c r="E28" i="1"/>
  <c r="E29" i="1"/>
  <c r="E30" i="1"/>
  <c r="L23" i="1"/>
  <c r="J23" i="1"/>
  <c r="L19" i="1"/>
  <c r="L29" i="1"/>
  <c r="J29" i="1"/>
  <c r="L15" i="1"/>
  <c r="J15" i="1"/>
  <c r="J16" i="1"/>
  <c r="J12" i="1"/>
  <c r="L28" i="1"/>
  <c r="L20" i="1"/>
  <c r="E27" i="1"/>
  <c r="E19" i="1"/>
  <c r="E23" i="1"/>
  <c r="E31" i="1"/>
  <c r="F29" i="1"/>
  <c r="F25" i="1"/>
  <c r="F17" i="1"/>
  <c r="F9" i="1"/>
  <c r="D33" i="1"/>
  <c r="L22" i="1"/>
  <c r="J22" i="1"/>
  <c r="J14" i="1"/>
  <c r="L14" i="1"/>
  <c r="L21" i="1"/>
  <c r="J21" i="1"/>
  <c r="J13" i="1"/>
  <c r="L13" i="1"/>
  <c r="L26" i="1"/>
  <c r="J26" i="1"/>
  <c r="L18" i="1"/>
  <c r="J18" i="1"/>
  <c r="L10" i="1"/>
  <c r="J10" i="1"/>
  <c r="L31" i="1"/>
  <c r="J31" i="1"/>
  <c r="L25" i="1"/>
  <c r="J25" i="1"/>
  <c r="J17" i="1"/>
  <c r="L17" i="1"/>
  <c r="J9" i="1"/>
  <c r="L9" i="1"/>
  <c r="G32" i="1"/>
  <c r="G33" i="1"/>
  <c r="L8" i="1"/>
  <c r="F21" i="1"/>
  <c r="J24" i="1"/>
  <c r="J11" i="1"/>
  <c r="J27" i="1"/>
  <c r="E18" i="1"/>
  <c r="E10" i="1"/>
  <c r="F18" i="1"/>
  <c r="E13" i="1"/>
  <c r="J30" i="1"/>
  <c r="F13" i="1"/>
  <c r="E32" i="1"/>
  <c r="E26" i="1"/>
  <c r="E21" i="1"/>
  <c r="F26" i="1"/>
  <c r="F10" i="1"/>
  <c r="F33" i="1"/>
  <c r="J33" i="1"/>
  <c r="L33" i="1"/>
  <c r="E33" i="1"/>
  <c r="J32" i="1"/>
  <c r="L32" i="1"/>
</calcChain>
</file>

<file path=xl/sharedStrings.xml><?xml version="1.0" encoding="utf-8"?>
<sst xmlns="http://schemas.openxmlformats.org/spreadsheetml/2006/main" count="123" uniqueCount="48">
  <si>
    <t>Identify Problem</t>
  </si>
  <si>
    <t>Region</t>
  </si>
  <si>
    <t>2014 total population</t>
  </si>
  <si>
    <t>CBR x 1,000</t>
  </si>
  <si>
    <t>Births = CBR x Population</t>
  </si>
  <si>
    <t>Pregnancies = Births x 1.02</t>
  </si>
  <si>
    <t>Deliveries = Births x 0.99</t>
  </si>
  <si>
    <t>Surviving infants = Births x (1 - IMR)</t>
  </si>
  <si>
    <t>2014 Penta1</t>
  </si>
  <si>
    <t>2014 Penta1 coverage</t>
  </si>
  <si>
    <t>2014 Penta3</t>
  </si>
  <si>
    <t>2014 Penta3 coverage</t>
  </si>
  <si>
    <t>Penta1-Penta3 dropout</t>
  </si>
  <si>
    <t>Access (good or poor?)</t>
  </si>
  <si>
    <t>Utilization (good or poor?)</t>
  </si>
  <si>
    <t>Categorize problem (1, 2, 3, or 4)</t>
  </si>
  <si>
    <t>2014 ANC1</t>
  </si>
  <si>
    <t>2014 ANC1 coverage</t>
  </si>
  <si>
    <t>2014 ANC4</t>
  </si>
  <si>
    <t>2014 ANC4 coverage</t>
  </si>
  <si>
    <t>Arusha</t>
  </si>
  <si>
    <t>g</t>
  </si>
  <si>
    <t>np</t>
  </si>
  <si>
    <t>Dar es Salaam</t>
  </si>
  <si>
    <t>p</t>
  </si>
  <si>
    <t>Dodoma</t>
  </si>
  <si>
    <t>Geita</t>
  </si>
  <si>
    <t>Iringa</t>
  </si>
  <si>
    <t>Kagera</t>
  </si>
  <si>
    <t>Katavi</t>
  </si>
  <si>
    <t>Kigoma</t>
  </si>
  <si>
    <t>Kilimanjaro</t>
  </si>
  <si>
    <t>Lindi</t>
  </si>
  <si>
    <t>Manyara</t>
  </si>
  <si>
    <t>Mara</t>
  </si>
  <si>
    <t>Mbeya</t>
  </si>
  <si>
    <t>Morogoro</t>
  </si>
  <si>
    <t>Mtwara</t>
  </si>
  <si>
    <t>Mwanza</t>
  </si>
  <si>
    <t>Njombe</t>
  </si>
  <si>
    <t>Pwani</t>
  </si>
  <si>
    <t>Rukwa</t>
  </si>
  <si>
    <t>Ruvuma</t>
  </si>
  <si>
    <t>Shinyanga</t>
  </si>
  <si>
    <t>Simiyu</t>
  </si>
  <si>
    <t>Singida</t>
  </si>
  <si>
    <t>Tabora</t>
  </si>
  <si>
    <t>Tanga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</si>
</sst>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8"/>
      <name val="Century Gothic Bold"/>
    </font>
    <font>
      <sz val="8"/>
      <name val="Arial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7">
    <xf numFmtId="0" fontId="0" fillId="0" borderId="0" xfId="0" applyNumberFormat="1" applyFont="1" applyFill="1" applyBorder="1" applyAlignment="1"/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4" xfId="0" applyNumberFormat="1" applyFont="1" applyFill="1" applyBorder="1" applyAlignment="1"/>
    <xf numFmtId="3" fontId="0" fillId="0" borderId="0" xfId="0" applyNumberFormat="1" applyFont="1" applyFill="1" applyBorder="1" applyAlignment="1"/>
    <xf numFmtId="3" fontId="0" fillId="0" borderId="2" xfId="0" applyNumberFormat="1" applyFont="1" applyFill="1" applyBorder="1" applyAlignment="1"/>
    <xf numFmtId="3" fontId="0" fillId="0" borderId="3" xfId="0" applyNumberFormat="1" applyFont="1" applyFill="1" applyBorder="1" applyAlignment="1"/>
    <xf numFmtId="3" fontId="0" fillId="0" borderId="4" xfId="0" applyNumberFormat="1" applyFont="1" applyFill="1" applyBorder="1" applyAlignment="1"/>
    <xf numFmtId="0" fontId="2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0" fillId="2" borderId="0" xfId="0" applyNumberFormat="1" applyFont="1" applyFill="1" applyBorder="1" applyAlignment="1"/>
    <xf numFmtId="0" fontId="0" fillId="3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0" fillId="4" borderId="0" xfId="0" applyNumberFormat="1" applyFont="1" applyFill="1" applyBorder="1" applyAlignment="1"/>
    <xf numFmtId="0" fontId="0" fillId="5" borderId="0" xfId="0" applyNumberFormat="1" applyFont="1" applyFill="1" applyBorder="1" applyAlignment="1"/>
    <xf numFmtId="0" fontId="1" fillId="6" borderId="0" xfId="0" applyNumberFormat="1" applyFont="1" applyFill="1" applyBorder="1" applyAlignment="1"/>
    <xf numFmtId="0" fontId="0" fillId="0" borderId="1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/>
    <xf numFmtId="0" fontId="0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4</xdr:col>
      <xdr:colOff>638175</xdr:colOff>
      <xdr:row>3</xdr:row>
      <xdr:rowOff>95250</xdr:rowOff>
    </xdr:to>
    <xdr:pic>
      <xdr:nvPicPr>
        <xdr:cNvPr id="1039" name="Picture 1">
          <a:extLst>
            <a:ext uri="{FF2B5EF4-FFF2-40B4-BE49-F238E27FC236}">
              <a16:creationId xmlns:a16="http://schemas.microsoft.com/office/drawing/2014/main" id="{0760F362-46A6-4C85-B1AA-DAC27F47D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341947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19051</xdr:colOff>
      <xdr:row>0</xdr:row>
      <xdr:rowOff>457200</xdr:rowOff>
    </xdr:from>
    <xdr:to>
      <xdr:col>1</xdr:col>
      <xdr:colOff>257175</xdr:colOff>
      <xdr:row>1</xdr:row>
      <xdr:rowOff>177800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6DB9C96-BFBB-49B9-98AA-DA64C503AAEC}"/>
            </a:ext>
          </a:extLst>
        </xdr:cNvPr>
        <xdr:cNvSpPr txBox="1"/>
      </xdr:nvSpPr>
      <xdr:spPr>
        <a:xfrm>
          <a:off x="19051" y="457200"/>
          <a:ext cx="1066799" cy="406400"/>
        </a:xfrm>
        <a:prstGeom prst="rect">
          <a:avLst/>
        </a:prstGeom>
        <a:solidFill>
          <a:srgbClr val="178E8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 i="0">
              <a:solidFill>
                <a:schemeClr val="bg1"/>
              </a:solidFill>
              <a:latin typeface="Century Gothic" charset="0"/>
              <a:ea typeface="Century Gothic" charset="0"/>
              <a:cs typeface="Century Gothic" charset="0"/>
            </a:rPr>
            <a:t>5.2.4c</a:t>
          </a:r>
        </a:p>
      </xdr:txBody>
    </xdr:sp>
    <xdr:clientData/>
  </xdr:twoCellAnchor>
  <xdr:twoCellAnchor>
    <xdr:from>
      <xdr:col>2</xdr:col>
      <xdr:colOff>346075</xdr:colOff>
      <xdr:row>1</xdr:row>
      <xdr:rowOff>12700</xdr:rowOff>
    </xdr:from>
    <xdr:to>
      <xdr:col>10</xdr:col>
      <xdr:colOff>466738</xdr:colOff>
      <xdr:row>2</xdr:row>
      <xdr:rowOff>25400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3FE9A94-1367-4B7F-AD40-A2DACC0FE0BE}"/>
            </a:ext>
          </a:extLst>
        </xdr:cNvPr>
        <xdr:cNvSpPr txBox="1"/>
      </xdr:nvSpPr>
      <xdr:spPr>
        <a:xfrm>
          <a:off x="2082800" y="698500"/>
          <a:ext cx="5384800" cy="393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 i="0">
              <a:latin typeface="Century Gothic" charset="0"/>
              <a:ea typeface="Century Gothic" charset="0"/>
              <a:cs typeface="Century Gothic" charset="0"/>
            </a:rPr>
            <a:t>Exercise Practicing Principle 2, Excel version</a:t>
          </a:r>
        </a:p>
      </xdr:txBody>
    </xdr:sp>
    <xdr:clientData/>
  </xdr:twoCellAnchor>
  <xdr:twoCellAnchor>
    <xdr:from>
      <xdr:col>2</xdr:col>
      <xdr:colOff>361950</xdr:colOff>
      <xdr:row>2</xdr:row>
      <xdr:rowOff>12700</xdr:rowOff>
    </xdr:from>
    <xdr:to>
      <xdr:col>12</xdr:col>
      <xdr:colOff>146072</xdr:colOff>
      <xdr:row>4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3C8D957-431D-4290-8BFF-FCEC53BA85D6}"/>
            </a:ext>
          </a:extLst>
        </xdr:cNvPr>
        <xdr:cNvSpPr txBox="1"/>
      </xdr:nvSpPr>
      <xdr:spPr>
        <a:xfrm>
          <a:off x="2108200" y="1079500"/>
          <a:ext cx="6273800" cy="31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>
              <a:latin typeface="Century Gothic" charset="0"/>
              <a:ea typeface="Century Gothic" charset="0"/>
              <a:cs typeface="Century Gothic" charset="0"/>
            </a:rPr>
            <a:t>Source:  Fertility and Nuptiality Monograph of the National Bureau of Statistics</a:t>
          </a:r>
        </a:p>
      </xdr:txBody>
    </xdr:sp>
    <xdr:clientData/>
  </xdr:twoCellAnchor>
  <xdr:twoCellAnchor>
    <xdr:from>
      <xdr:col>11</xdr:col>
      <xdr:colOff>304800</xdr:colOff>
      <xdr:row>0</xdr:row>
      <xdr:rowOff>253999</xdr:rowOff>
    </xdr:from>
    <xdr:to>
      <xdr:col>15</xdr:col>
      <xdr:colOff>405719</xdr:colOff>
      <xdr:row>2</xdr:row>
      <xdr:rowOff>38099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8A19F971-35FA-4D23-9AE2-916DC4DFC42A}"/>
            </a:ext>
          </a:extLst>
        </xdr:cNvPr>
        <xdr:cNvSpPr txBox="1"/>
      </xdr:nvSpPr>
      <xdr:spPr>
        <a:xfrm>
          <a:off x="6896100" y="253999"/>
          <a:ext cx="2377394" cy="860425"/>
        </a:xfrm>
        <a:prstGeom prst="rect">
          <a:avLst/>
        </a:prstGeom>
        <a:noFill/>
        <a:ln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n-GB" sz="800">
              <a:solidFill>
                <a:srgbClr val="808080"/>
              </a:solidFill>
              <a:effectLst/>
              <a:latin typeface="Century Gothic" charset="0"/>
              <a:ea typeface="SimSun" charset="0"/>
              <a:cs typeface="@≠'Rˇ" charset="0"/>
            </a:rPr>
            <a:t>The complete RHIS curriculum is available here:</a:t>
          </a:r>
          <a:endParaRPr lang="en-US" sz="950">
            <a:effectLst/>
            <a:ea typeface="SimSun" charset="0"/>
            <a:cs typeface="Calibri" charset="0"/>
          </a:endParaRPr>
        </a:p>
        <a:p>
          <a:pPr algn="r">
            <a:spcAft>
              <a:spcPts val="0"/>
            </a:spcAft>
          </a:pPr>
          <a:r>
            <a:rPr lang="en-GB" sz="800" u="sng">
              <a:solidFill>
                <a:srgbClr val="808080"/>
              </a:solidFill>
              <a:effectLst/>
              <a:latin typeface="Century Gothic" charset="0"/>
              <a:ea typeface="SimSun" charset="0"/>
              <a:cs typeface="@≠'Rˇ" charset="0"/>
            </a:rPr>
            <a:t>https://www.measureevaluation.org/our-work/</a:t>
          </a:r>
          <a:endParaRPr lang="en-US" sz="950">
            <a:effectLst/>
            <a:ea typeface="SimSun" charset="0"/>
            <a:cs typeface="Calibri" charset="0"/>
          </a:endParaRPr>
        </a:p>
        <a:p>
          <a:pPr algn="r">
            <a:spcAft>
              <a:spcPts val="0"/>
            </a:spcAft>
          </a:pPr>
          <a:r>
            <a:rPr lang="en-GB" sz="800" u="sng">
              <a:solidFill>
                <a:schemeClr val="bg1">
                  <a:lumMod val="50000"/>
                </a:schemeClr>
              </a:solidFill>
              <a:effectLst/>
              <a:latin typeface="Century Gothic" charset="0"/>
              <a:ea typeface="SimSun" charset="0"/>
              <a:cs typeface="@≠'Rˇ" charset="0"/>
            </a:rPr>
            <a:t>routine-health-information-systems/rhis-curriculum</a:t>
          </a:r>
          <a:r>
            <a:rPr lang="en-GB" sz="950">
              <a:solidFill>
                <a:schemeClr val="bg1">
                  <a:lumMod val="50000"/>
                </a:schemeClr>
              </a:solidFill>
              <a:effectLst/>
              <a:ea typeface="SimSun" charset="0"/>
              <a:cs typeface="Calibri" charset="0"/>
            </a:rPr>
            <a:t> </a:t>
          </a:r>
          <a:endParaRPr lang="en-US" sz="950">
            <a:solidFill>
              <a:schemeClr val="bg1">
                <a:lumMod val="50000"/>
              </a:schemeClr>
            </a:solidFill>
            <a:effectLst/>
            <a:ea typeface="SimSun" charset="0"/>
            <a:cs typeface="Calibri" charset="0"/>
          </a:endParaRPr>
        </a:p>
        <a:p>
          <a:pPr>
            <a:spcAft>
              <a:spcPts val="0"/>
            </a:spcAft>
          </a:pPr>
          <a:r>
            <a:rPr lang="en-GB" sz="950">
              <a:effectLst/>
              <a:ea typeface="SimSun" charset="0"/>
              <a:cs typeface="Calibri" charset="0"/>
            </a:rPr>
            <a:t> </a:t>
          </a:r>
          <a:endParaRPr lang="en-US" sz="950">
            <a:effectLst/>
            <a:ea typeface="SimSun" charset="0"/>
            <a:cs typeface="Calibri" charset="0"/>
          </a:endParaRPr>
        </a:p>
        <a:p>
          <a:pPr>
            <a:spcAft>
              <a:spcPts val="0"/>
            </a:spcAft>
          </a:pPr>
          <a:r>
            <a:rPr lang="en-GB" sz="950">
              <a:effectLst/>
              <a:ea typeface="SimSun" charset="0"/>
              <a:cs typeface="Calibri" charset="0"/>
            </a:rPr>
            <a:t> </a:t>
          </a:r>
          <a:endParaRPr lang="en-US" sz="950">
            <a:effectLst/>
            <a:ea typeface="SimSun" charset="0"/>
            <a:cs typeface="Calibri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abSelected="1" zoomScaleNormal="100" workbookViewId="0">
      <selection activeCell="J1" sqref="J1"/>
    </sheetView>
  </sheetViews>
  <sheetFormatPr defaultColWidth="8.88671875" defaultRowHeight="13.2" x14ac:dyDescent="0.25"/>
  <cols>
    <col min="1" max="1" width="12.44140625" customWidth="1"/>
    <col min="2" max="2" width="9.6640625" customWidth="1"/>
    <col min="3" max="3" width="10.33203125" customWidth="1"/>
    <col min="4" max="4" width="9.33203125" customWidth="1"/>
    <col min="5" max="5" width="12" customWidth="1"/>
    <col min="6" max="6" width="8.6640625" customWidth="1"/>
    <col min="7" max="7" width="9.109375" customWidth="1"/>
    <col min="8" max="8" width="2" customWidth="1"/>
    <col min="9" max="9" width="8.44140625" customWidth="1"/>
    <col min="11" max="11" width="8" customWidth="1"/>
    <col min="14" max="14" width="7.33203125" customWidth="1"/>
    <col min="15" max="15" width="9.109375" customWidth="1"/>
    <col min="16" max="16" width="10.33203125" customWidth="1"/>
    <col min="17" max="17" width="1.88671875" customWidth="1"/>
    <col min="18" max="18" width="7.88671875" customWidth="1"/>
    <col min="19" max="19" width="8" customWidth="1"/>
    <col min="20" max="20" width="7" customWidth="1"/>
    <col min="21" max="21" width="8.33203125" customWidth="1"/>
  </cols>
  <sheetData>
    <row r="1" spans="1:21" ht="54" customHeight="1" x14ac:dyDescent="0.25"/>
    <row r="2" spans="1:21" ht="30.75" customHeight="1" x14ac:dyDescent="0.4">
      <c r="A2" s="8"/>
      <c r="C2" s="19"/>
    </row>
    <row r="3" spans="1:21" x14ac:dyDescent="0.25">
      <c r="A3" s="8"/>
    </row>
    <row r="4" spans="1:21" x14ac:dyDescent="0.25">
      <c r="C4" s="13"/>
    </row>
    <row r="5" spans="1:21" x14ac:dyDescent="0.25">
      <c r="C5" s="13"/>
      <c r="N5" s="25" t="s">
        <v>0</v>
      </c>
      <c r="O5" s="26"/>
    </row>
    <row r="6" spans="1:21" s="9" customFormat="1" ht="52.8" x14ac:dyDescent="0.25">
      <c r="A6" s="21" t="s">
        <v>1</v>
      </c>
      <c r="B6" s="22" t="s">
        <v>2</v>
      </c>
      <c r="C6" s="21" t="s">
        <v>3</v>
      </c>
      <c r="D6" s="22" t="s">
        <v>4</v>
      </c>
      <c r="E6" s="22" t="s">
        <v>5</v>
      </c>
      <c r="F6" s="22" t="s">
        <v>6</v>
      </c>
      <c r="G6" s="18" t="s">
        <v>7</v>
      </c>
      <c r="H6" s="20"/>
      <c r="I6" s="22" t="s">
        <v>8</v>
      </c>
      <c r="J6" s="23" t="s">
        <v>9</v>
      </c>
      <c r="K6" s="22" t="s">
        <v>10</v>
      </c>
      <c r="L6" s="23" t="s">
        <v>11</v>
      </c>
      <c r="M6" s="23" t="s">
        <v>12</v>
      </c>
      <c r="N6" s="23" t="s">
        <v>13</v>
      </c>
      <c r="O6" s="23" t="s">
        <v>14</v>
      </c>
      <c r="P6" s="23" t="s">
        <v>15</v>
      </c>
      <c r="Q6" s="22"/>
      <c r="R6" s="22" t="s">
        <v>16</v>
      </c>
      <c r="S6" s="23" t="s">
        <v>17</v>
      </c>
      <c r="T6" s="22" t="s">
        <v>18</v>
      </c>
      <c r="U6" s="23" t="s">
        <v>19</v>
      </c>
    </row>
    <row r="7" spans="1:21" x14ac:dyDescent="0.25">
      <c r="A7" s="13"/>
      <c r="B7" s="24"/>
      <c r="C7" s="13"/>
      <c r="D7" s="24"/>
      <c r="E7" s="24"/>
      <c r="F7" s="24"/>
      <c r="G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x14ac:dyDescent="0.25">
      <c r="A8" t="s">
        <v>20</v>
      </c>
      <c r="B8" s="5">
        <v>1806946</v>
      </c>
      <c r="C8">
        <v>35.200000000000003</v>
      </c>
      <c r="D8" s="4">
        <f t="shared" ref="D8:D32" si="0">C8*B8/1000</f>
        <v>63604.499200000006</v>
      </c>
      <c r="E8" s="4">
        <f t="shared" ref="E8:E32" si="1">D8*1.02</f>
        <v>64876.589184000004</v>
      </c>
      <c r="F8" s="4">
        <f t="shared" ref="F8:F32" si="2">D8*0.99</f>
        <v>62968.454208000003</v>
      </c>
      <c r="G8" s="4">
        <f t="shared" ref="G8:G32" si="3">D8*(1 - 0.05)</f>
        <v>60424.274240000006</v>
      </c>
      <c r="I8" s="4">
        <v>69122</v>
      </c>
      <c r="J8" s="10">
        <f>(I8/G8)*100</f>
        <v>114.39442321715505</v>
      </c>
      <c r="K8" s="1">
        <v>62210</v>
      </c>
      <c r="L8" s="11">
        <f>(K8/G8)*100</f>
        <v>102.95531188824418</v>
      </c>
      <c r="M8">
        <f>100*(I8-K8)/I8</f>
        <v>9.9997106565203548</v>
      </c>
      <c r="N8" s="13" t="s">
        <v>21</v>
      </c>
      <c r="O8" s="13" t="s">
        <v>21</v>
      </c>
      <c r="P8" s="17" t="s">
        <v>22</v>
      </c>
      <c r="R8">
        <v>73568</v>
      </c>
      <c r="T8" s="1">
        <v>29685</v>
      </c>
    </row>
    <row r="9" spans="1:21" x14ac:dyDescent="0.25">
      <c r="A9" t="s">
        <v>23</v>
      </c>
      <c r="B9" s="6">
        <v>4980560</v>
      </c>
      <c r="C9">
        <v>36.700000000000003</v>
      </c>
      <c r="D9" s="4">
        <f t="shared" si="0"/>
        <v>182786.552</v>
      </c>
      <c r="E9" s="4">
        <f t="shared" si="1"/>
        <v>186442.28304000001</v>
      </c>
      <c r="F9" s="4">
        <f t="shared" si="2"/>
        <v>180958.68648</v>
      </c>
      <c r="G9" s="4">
        <f t="shared" si="3"/>
        <v>173647.22439999998</v>
      </c>
      <c r="I9" s="4">
        <v>137712</v>
      </c>
      <c r="J9" s="15">
        <f t="shared" ref="J9:J33" si="4">(I9/G9)*100</f>
        <v>79.305615437179426</v>
      </c>
      <c r="K9" s="2">
        <v>123634</v>
      </c>
      <c r="L9" s="15">
        <f t="shared" ref="L9:L33" si="5">(K9/G9)*100</f>
        <v>71.198373845127819</v>
      </c>
      <c r="M9" s="12">
        <f t="shared" ref="M9:M33" si="6">100*(I9-K9)/I9</f>
        <v>10.222783780643661</v>
      </c>
      <c r="N9" s="13" t="s">
        <v>24</v>
      </c>
      <c r="O9" s="13" t="s">
        <v>24</v>
      </c>
      <c r="P9" s="13" t="s">
        <v>24</v>
      </c>
      <c r="R9">
        <v>181409</v>
      </c>
      <c r="T9" s="2">
        <v>80007</v>
      </c>
    </row>
    <row r="10" spans="1:21" x14ac:dyDescent="0.25">
      <c r="A10" t="s">
        <v>25</v>
      </c>
      <c r="B10" s="6">
        <v>2187959</v>
      </c>
      <c r="C10">
        <v>41.7</v>
      </c>
      <c r="D10" s="4">
        <f t="shared" si="0"/>
        <v>91237.890300000014</v>
      </c>
      <c r="E10" s="4">
        <f t="shared" si="1"/>
        <v>93062.648106000022</v>
      </c>
      <c r="F10" s="4">
        <f t="shared" si="2"/>
        <v>90325.511397000009</v>
      </c>
      <c r="G10" s="4">
        <f t="shared" si="3"/>
        <v>86675.995785000006</v>
      </c>
      <c r="I10" s="4">
        <v>85515</v>
      </c>
      <c r="J10" s="10">
        <f t="shared" si="4"/>
        <v>98.660533663922521</v>
      </c>
      <c r="K10" s="2">
        <v>72892</v>
      </c>
      <c r="L10" s="11">
        <f t="shared" si="5"/>
        <v>84.097101325272064</v>
      </c>
      <c r="M10" s="12">
        <f t="shared" si="6"/>
        <v>14.761153014091095</v>
      </c>
      <c r="N10" s="13" t="s">
        <v>21</v>
      </c>
      <c r="O10" s="13" t="s">
        <v>24</v>
      </c>
      <c r="P10" s="13" t="s">
        <v>24</v>
      </c>
      <c r="R10">
        <v>92000</v>
      </c>
      <c r="T10" s="2">
        <v>31370</v>
      </c>
    </row>
    <row r="11" spans="1:21" x14ac:dyDescent="0.25">
      <c r="A11" t="s">
        <v>26</v>
      </c>
      <c r="B11" s="6">
        <v>1850180</v>
      </c>
      <c r="C11">
        <v>56.9</v>
      </c>
      <c r="D11" s="4">
        <f t="shared" si="0"/>
        <v>105275.242</v>
      </c>
      <c r="E11" s="4">
        <f t="shared" si="1"/>
        <v>107380.74684000001</v>
      </c>
      <c r="F11" s="4">
        <f t="shared" si="2"/>
        <v>104222.48957999999</v>
      </c>
      <c r="G11" s="4">
        <f t="shared" si="3"/>
        <v>100011.47989999999</v>
      </c>
      <c r="I11" s="4">
        <v>82334</v>
      </c>
      <c r="J11" s="10">
        <f t="shared" si="4"/>
        <v>82.324549224073635</v>
      </c>
      <c r="K11" s="2">
        <v>65937</v>
      </c>
      <c r="L11" s="11">
        <f t="shared" si="5"/>
        <v>65.92943136720848</v>
      </c>
      <c r="M11" s="12">
        <f t="shared" si="6"/>
        <v>19.915223358515316</v>
      </c>
      <c r="N11" s="13" t="s">
        <v>21</v>
      </c>
      <c r="O11" s="13" t="s">
        <v>24</v>
      </c>
      <c r="P11" s="13" t="s">
        <v>24</v>
      </c>
      <c r="R11">
        <v>105968</v>
      </c>
      <c r="T11" s="2">
        <v>26703</v>
      </c>
    </row>
    <row r="12" spans="1:21" x14ac:dyDescent="0.25">
      <c r="A12" t="s">
        <v>27</v>
      </c>
      <c r="B12" s="6">
        <v>966617</v>
      </c>
      <c r="C12">
        <v>35.299999999999997</v>
      </c>
      <c r="D12" s="4">
        <f t="shared" si="0"/>
        <v>34121.580099999992</v>
      </c>
      <c r="E12" s="4">
        <f t="shared" si="1"/>
        <v>34804.011701999989</v>
      </c>
      <c r="F12" s="4">
        <f t="shared" si="2"/>
        <v>33780.364298999993</v>
      </c>
      <c r="G12" s="4">
        <f t="shared" si="3"/>
        <v>32415.501094999992</v>
      </c>
      <c r="I12" s="4">
        <v>40230</v>
      </c>
      <c r="J12" s="10">
        <f t="shared" si="4"/>
        <v>124.10729015756408</v>
      </c>
      <c r="K12" s="2">
        <v>28634</v>
      </c>
      <c r="L12" s="11">
        <f t="shared" si="5"/>
        <v>88.334281540434745</v>
      </c>
      <c r="M12" s="12">
        <f t="shared" si="6"/>
        <v>28.82426050211285</v>
      </c>
      <c r="N12" s="13" t="s">
        <v>21</v>
      </c>
      <c r="O12" s="13" t="s">
        <v>24</v>
      </c>
      <c r="P12" s="13" t="s">
        <v>24</v>
      </c>
      <c r="R12">
        <v>38190</v>
      </c>
      <c r="T12" s="2">
        <v>14091</v>
      </c>
    </row>
    <row r="13" spans="1:21" x14ac:dyDescent="0.25">
      <c r="A13" t="s">
        <v>28</v>
      </c>
      <c r="B13" s="6">
        <v>2647538</v>
      </c>
      <c r="C13">
        <v>44.2</v>
      </c>
      <c r="D13" s="4">
        <f t="shared" si="0"/>
        <v>117021.1796</v>
      </c>
      <c r="E13" s="4">
        <f t="shared" si="1"/>
        <v>119361.60319200001</v>
      </c>
      <c r="F13" s="4">
        <f t="shared" si="2"/>
        <v>115850.967804</v>
      </c>
      <c r="G13" s="4">
        <f t="shared" si="3"/>
        <v>111170.12062</v>
      </c>
      <c r="I13" s="4">
        <v>89183</v>
      </c>
      <c r="J13" s="14">
        <f t="shared" si="4"/>
        <v>80.222095202040805</v>
      </c>
      <c r="K13" s="2">
        <v>83081</v>
      </c>
      <c r="L13" s="15">
        <f t="shared" si="5"/>
        <v>74.733210269678665</v>
      </c>
      <c r="M13">
        <f t="shared" si="6"/>
        <v>6.8421111646838524</v>
      </c>
      <c r="N13" s="13" t="s">
        <v>21</v>
      </c>
      <c r="O13" s="13" t="s">
        <v>21</v>
      </c>
      <c r="P13" s="13" t="s">
        <v>24</v>
      </c>
      <c r="R13">
        <v>91164</v>
      </c>
      <c r="T13" s="2">
        <v>25041</v>
      </c>
    </row>
    <row r="14" spans="1:21" x14ac:dyDescent="0.25">
      <c r="A14" t="s">
        <v>29</v>
      </c>
      <c r="B14" s="6">
        <v>609139</v>
      </c>
      <c r="C14">
        <v>51.1</v>
      </c>
      <c r="D14" s="4">
        <f t="shared" si="0"/>
        <v>31127.002900000003</v>
      </c>
      <c r="E14" s="4">
        <f t="shared" si="1"/>
        <v>31749.542958000005</v>
      </c>
      <c r="F14" s="4">
        <f t="shared" si="2"/>
        <v>30815.732871000004</v>
      </c>
      <c r="G14" s="4">
        <f t="shared" si="3"/>
        <v>29570.652755000003</v>
      </c>
      <c r="I14" s="4">
        <v>28314</v>
      </c>
      <c r="J14" s="10">
        <f t="shared" si="4"/>
        <v>95.750338129456679</v>
      </c>
      <c r="K14" s="2">
        <v>26626</v>
      </c>
      <c r="L14" s="11">
        <f t="shared" si="5"/>
        <v>90.04197580825435</v>
      </c>
      <c r="M14">
        <f t="shared" si="6"/>
        <v>5.9617150526241431</v>
      </c>
      <c r="N14" s="13" t="s">
        <v>21</v>
      </c>
      <c r="O14" s="13" t="s">
        <v>21</v>
      </c>
      <c r="P14" s="17" t="s">
        <v>22</v>
      </c>
      <c r="R14">
        <v>36426</v>
      </c>
      <c r="T14" s="2">
        <v>10751</v>
      </c>
    </row>
    <row r="15" spans="1:21" x14ac:dyDescent="0.25">
      <c r="A15" t="s">
        <v>30</v>
      </c>
      <c r="B15" s="6">
        <v>2251231</v>
      </c>
      <c r="C15">
        <v>48.4</v>
      </c>
      <c r="D15" s="4">
        <f t="shared" si="0"/>
        <v>108959.58039999999</v>
      </c>
      <c r="E15" s="4">
        <f t="shared" si="1"/>
        <v>111138.772008</v>
      </c>
      <c r="F15" s="4">
        <f t="shared" si="2"/>
        <v>107869.98459599999</v>
      </c>
      <c r="G15" s="4">
        <f t="shared" si="3"/>
        <v>103511.60137999999</v>
      </c>
      <c r="I15" s="4">
        <v>72910</v>
      </c>
      <c r="J15" s="15">
        <f t="shared" si="4"/>
        <v>70.436549167412764</v>
      </c>
      <c r="K15" s="2">
        <v>61265</v>
      </c>
      <c r="L15" s="15">
        <f t="shared" si="5"/>
        <v>59.186602451536729</v>
      </c>
      <c r="M15" s="12">
        <f t="shared" si="6"/>
        <v>15.971745988204637</v>
      </c>
      <c r="N15" s="13" t="s">
        <v>24</v>
      </c>
      <c r="O15" s="13" t="s">
        <v>24</v>
      </c>
      <c r="P15" s="13" t="s">
        <v>24</v>
      </c>
      <c r="R15">
        <v>76324</v>
      </c>
      <c r="T15" s="2">
        <v>21815</v>
      </c>
    </row>
    <row r="16" spans="1:21" x14ac:dyDescent="0.25">
      <c r="A16" t="s">
        <v>31</v>
      </c>
      <c r="B16" s="6">
        <v>1708905</v>
      </c>
      <c r="C16">
        <v>29.8</v>
      </c>
      <c r="D16" s="4">
        <f t="shared" si="0"/>
        <v>50925.368999999999</v>
      </c>
      <c r="E16" s="4">
        <f t="shared" si="1"/>
        <v>51943.876380000002</v>
      </c>
      <c r="F16" s="4">
        <f t="shared" si="2"/>
        <v>50416.115310000001</v>
      </c>
      <c r="G16" s="4">
        <f t="shared" si="3"/>
        <v>48379.100549999996</v>
      </c>
      <c r="I16" s="4">
        <v>40525</v>
      </c>
      <c r="J16" s="10">
        <f t="shared" si="4"/>
        <v>83.765509361045787</v>
      </c>
      <c r="K16" s="2">
        <v>38667</v>
      </c>
      <c r="L16" s="11">
        <f t="shared" si="5"/>
        <v>79.925008031179701</v>
      </c>
      <c r="M16">
        <f t="shared" si="6"/>
        <v>4.5848241826033309</v>
      </c>
      <c r="N16" s="13" t="s">
        <v>21</v>
      </c>
      <c r="O16" s="13" t="s">
        <v>21</v>
      </c>
      <c r="P16" s="17" t="s">
        <v>22</v>
      </c>
      <c r="R16">
        <v>43927</v>
      </c>
      <c r="T16" s="2">
        <v>18914</v>
      </c>
    </row>
    <row r="17" spans="1:20" x14ac:dyDescent="0.25">
      <c r="A17" t="s">
        <v>32</v>
      </c>
      <c r="B17" s="6">
        <v>883802</v>
      </c>
      <c r="C17">
        <v>34.9</v>
      </c>
      <c r="D17" s="4">
        <f t="shared" si="0"/>
        <v>30844.689799999996</v>
      </c>
      <c r="E17" s="4">
        <f t="shared" si="1"/>
        <v>31461.583595999997</v>
      </c>
      <c r="F17" s="4">
        <f t="shared" si="2"/>
        <v>30536.242901999995</v>
      </c>
      <c r="G17" s="4">
        <f t="shared" si="3"/>
        <v>29302.455309999994</v>
      </c>
      <c r="I17" s="4">
        <v>28665</v>
      </c>
      <c r="J17" s="10">
        <f t="shared" si="4"/>
        <v>97.824566906574375</v>
      </c>
      <c r="K17" s="2">
        <v>23464</v>
      </c>
      <c r="L17" s="16">
        <f t="shared" si="5"/>
        <v>80.075201042939511</v>
      </c>
      <c r="M17" s="12">
        <f t="shared" si="6"/>
        <v>18.144078144078144</v>
      </c>
      <c r="N17" s="13" t="s">
        <v>21</v>
      </c>
      <c r="O17" s="13" t="s">
        <v>24</v>
      </c>
      <c r="P17" s="13" t="s">
        <v>24</v>
      </c>
      <c r="R17">
        <v>31938</v>
      </c>
      <c r="T17" s="2">
        <v>13068</v>
      </c>
    </row>
    <row r="18" spans="1:20" x14ac:dyDescent="0.25">
      <c r="A18" t="s">
        <v>33</v>
      </c>
      <c r="B18" s="6">
        <v>1535377</v>
      </c>
      <c r="C18">
        <v>41.6</v>
      </c>
      <c r="D18" s="4">
        <f t="shared" si="0"/>
        <v>63871.683199999999</v>
      </c>
      <c r="E18" s="4">
        <f t="shared" si="1"/>
        <v>65149.116864000003</v>
      </c>
      <c r="F18" s="4">
        <f t="shared" si="2"/>
        <v>63232.966368000001</v>
      </c>
      <c r="G18" s="4">
        <f t="shared" si="3"/>
        <v>60678.099039999994</v>
      </c>
      <c r="I18" s="4">
        <v>61213</v>
      </c>
      <c r="J18" s="10">
        <f t="shared" si="4"/>
        <v>100.88153875692016</v>
      </c>
      <c r="K18" s="2">
        <v>52972</v>
      </c>
      <c r="L18" s="11">
        <f t="shared" si="5"/>
        <v>87.300032199558515</v>
      </c>
      <c r="M18" s="12">
        <f t="shared" si="6"/>
        <v>13.462826523777629</v>
      </c>
      <c r="N18" s="13" t="s">
        <v>21</v>
      </c>
      <c r="O18" s="13" t="s">
        <v>24</v>
      </c>
      <c r="P18" s="13" t="s">
        <v>24</v>
      </c>
      <c r="R18">
        <v>65765</v>
      </c>
      <c r="T18" s="2">
        <v>19443</v>
      </c>
    </row>
    <row r="19" spans="1:20" x14ac:dyDescent="0.25">
      <c r="A19" t="s">
        <v>34</v>
      </c>
      <c r="B19" s="6">
        <v>1847562</v>
      </c>
      <c r="C19">
        <v>49</v>
      </c>
      <c r="D19" s="4">
        <f t="shared" si="0"/>
        <v>90530.538</v>
      </c>
      <c r="E19" s="4">
        <f t="shared" si="1"/>
        <v>92341.148759999996</v>
      </c>
      <c r="F19" s="4">
        <f t="shared" si="2"/>
        <v>89625.232619999995</v>
      </c>
      <c r="G19" s="4">
        <f t="shared" si="3"/>
        <v>86004.011100000003</v>
      </c>
      <c r="I19" s="4">
        <v>79387</v>
      </c>
      <c r="J19" s="10">
        <f t="shared" si="4"/>
        <v>92.306159892582031</v>
      </c>
      <c r="K19" s="2">
        <v>69423</v>
      </c>
      <c r="L19" s="11">
        <f t="shared" si="5"/>
        <v>80.720653737044117</v>
      </c>
      <c r="M19" s="12">
        <f t="shared" si="6"/>
        <v>12.551173365916334</v>
      </c>
      <c r="N19" s="13" t="s">
        <v>21</v>
      </c>
      <c r="O19" s="13" t="s">
        <v>24</v>
      </c>
      <c r="P19" s="13" t="s">
        <v>24</v>
      </c>
      <c r="R19">
        <v>87735</v>
      </c>
      <c r="T19" s="2">
        <v>28062</v>
      </c>
    </row>
    <row r="20" spans="1:20" x14ac:dyDescent="0.25">
      <c r="A20" t="s">
        <v>35</v>
      </c>
      <c r="B20" s="6">
        <v>2865955</v>
      </c>
      <c r="C20">
        <v>40.5</v>
      </c>
      <c r="D20" s="4">
        <f t="shared" si="0"/>
        <v>116071.17750000001</v>
      </c>
      <c r="E20" s="4">
        <f t="shared" si="1"/>
        <v>118392.60105000001</v>
      </c>
      <c r="F20" s="4">
        <f t="shared" si="2"/>
        <v>114910.465725</v>
      </c>
      <c r="G20" s="4">
        <f t="shared" si="3"/>
        <v>110267.618625</v>
      </c>
      <c r="I20" s="4">
        <v>108159</v>
      </c>
      <c r="J20" s="10">
        <f t="shared" si="4"/>
        <v>98.08772634133777</v>
      </c>
      <c r="K20" s="2">
        <v>98701</v>
      </c>
      <c r="L20" s="11">
        <f t="shared" si="5"/>
        <v>89.510412241388877</v>
      </c>
      <c r="M20">
        <f t="shared" si="6"/>
        <v>8.7445335108497666</v>
      </c>
      <c r="N20" s="13" t="s">
        <v>21</v>
      </c>
      <c r="O20" s="13" t="s">
        <v>21</v>
      </c>
      <c r="P20" s="17" t="s">
        <v>22</v>
      </c>
      <c r="R20">
        <v>119786</v>
      </c>
      <c r="T20" s="2">
        <v>46200</v>
      </c>
    </row>
    <row r="21" spans="1:20" x14ac:dyDescent="0.25">
      <c r="A21" t="s">
        <v>36</v>
      </c>
      <c r="B21" s="6">
        <v>2344505</v>
      </c>
      <c r="C21">
        <v>37.6</v>
      </c>
      <c r="D21" s="4">
        <f t="shared" si="0"/>
        <v>88153.388000000006</v>
      </c>
      <c r="E21" s="4">
        <f t="shared" si="1"/>
        <v>89916.455760000012</v>
      </c>
      <c r="F21" s="4">
        <f t="shared" si="2"/>
        <v>87271.854120000004</v>
      </c>
      <c r="G21" s="4">
        <f t="shared" si="3"/>
        <v>83745.718600000007</v>
      </c>
      <c r="I21" s="4">
        <v>71479</v>
      </c>
      <c r="J21" s="10">
        <f t="shared" si="4"/>
        <v>85.352423019270617</v>
      </c>
      <c r="K21" s="2">
        <v>62464</v>
      </c>
      <c r="L21" s="15">
        <f t="shared" si="5"/>
        <v>74.587693608972145</v>
      </c>
      <c r="M21" s="12">
        <f t="shared" si="6"/>
        <v>12.612095860322611</v>
      </c>
      <c r="N21" s="13" t="s">
        <v>21</v>
      </c>
      <c r="O21" s="13" t="s">
        <v>24</v>
      </c>
      <c r="P21" s="13" t="s">
        <v>24</v>
      </c>
      <c r="R21">
        <v>97936</v>
      </c>
      <c r="T21" s="2">
        <v>41601</v>
      </c>
    </row>
    <row r="22" spans="1:20" x14ac:dyDescent="0.25">
      <c r="A22" t="s">
        <v>37</v>
      </c>
      <c r="B22" s="6">
        <v>1307892</v>
      </c>
      <c r="C22">
        <v>32.1</v>
      </c>
      <c r="D22" s="4">
        <f t="shared" si="0"/>
        <v>41983.333200000001</v>
      </c>
      <c r="E22" s="4">
        <f t="shared" si="1"/>
        <v>42822.999864000005</v>
      </c>
      <c r="F22" s="4">
        <f t="shared" si="2"/>
        <v>41563.499867999999</v>
      </c>
      <c r="G22" s="4">
        <f t="shared" si="3"/>
        <v>39884.166539999998</v>
      </c>
      <c r="I22" s="4">
        <v>36207</v>
      </c>
      <c r="J22" s="10">
        <f t="shared" si="4"/>
        <v>90.780385152809572</v>
      </c>
      <c r="K22" s="2">
        <v>32484</v>
      </c>
      <c r="L22" s="11">
        <f t="shared" si="5"/>
        <v>81.445853876429027</v>
      </c>
      <c r="M22" s="12">
        <f t="shared" si="6"/>
        <v>10.282542049879858</v>
      </c>
      <c r="N22" s="13" t="s">
        <v>21</v>
      </c>
      <c r="O22" s="13" t="s">
        <v>24</v>
      </c>
      <c r="P22" s="13" t="s">
        <v>24</v>
      </c>
      <c r="R22">
        <v>41727</v>
      </c>
      <c r="T22" s="2">
        <v>14135</v>
      </c>
    </row>
    <row r="23" spans="1:20" x14ac:dyDescent="0.25">
      <c r="A23" t="s">
        <v>38</v>
      </c>
      <c r="B23" s="6">
        <v>2973164</v>
      </c>
      <c r="C23">
        <v>48.2</v>
      </c>
      <c r="D23" s="4">
        <f t="shared" si="0"/>
        <v>143306.50480000002</v>
      </c>
      <c r="E23" s="4">
        <f t="shared" si="1"/>
        <v>146172.63489600003</v>
      </c>
      <c r="F23" s="4">
        <f t="shared" si="2"/>
        <v>141873.43975200003</v>
      </c>
      <c r="G23" s="4">
        <f t="shared" si="3"/>
        <v>136141.17956000002</v>
      </c>
      <c r="I23" s="4">
        <v>110265</v>
      </c>
      <c r="J23" s="10">
        <f t="shared" si="4"/>
        <v>80.993128130937137</v>
      </c>
      <c r="K23" s="2">
        <v>95529</v>
      </c>
      <c r="L23" s="15">
        <f t="shared" si="5"/>
        <v>70.169070305357934</v>
      </c>
      <c r="M23" s="12">
        <f t="shared" si="6"/>
        <v>13.364168140389063</v>
      </c>
      <c r="N23" s="13" t="s">
        <v>21</v>
      </c>
      <c r="O23" s="13" t="s">
        <v>24</v>
      </c>
      <c r="P23" s="13" t="s">
        <v>24</v>
      </c>
      <c r="R23">
        <v>133125</v>
      </c>
      <c r="T23" s="2">
        <v>41129</v>
      </c>
    </row>
    <row r="24" spans="1:20" x14ac:dyDescent="0.25">
      <c r="A24" t="s">
        <v>39</v>
      </c>
      <c r="B24" s="6">
        <v>715319</v>
      </c>
      <c r="C24">
        <v>33.4</v>
      </c>
      <c r="D24" s="4">
        <f t="shared" si="0"/>
        <v>23891.654599999998</v>
      </c>
      <c r="E24" s="4">
        <f t="shared" si="1"/>
        <v>24369.487691999999</v>
      </c>
      <c r="F24" s="4">
        <f t="shared" si="2"/>
        <v>23652.738053999998</v>
      </c>
      <c r="G24" s="4">
        <f t="shared" si="3"/>
        <v>22697.071869999996</v>
      </c>
      <c r="I24" s="4">
        <v>20194</v>
      </c>
      <c r="J24" s="10">
        <f t="shared" si="4"/>
        <v>88.971829122555462</v>
      </c>
      <c r="K24" s="2">
        <v>17591</v>
      </c>
      <c r="L24" s="15">
        <f t="shared" si="5"/>
        <v>77.503389427298856</v>
      </c>
      <c r="M24" s="12">
        <f t="shared" si="6"/>
        <v>12.889967317024858</v>
      </c>
      <c r="N24" s="13" t="s">
        <v>21</v>
      </c>
      <c r="O24" s="13" t="s">
        <v>24</v>
      </c>
      <c r="P24" s="13" t="s">
        <v>24</v>
      </c>
      <c r="R24">
        <v>25971</v>
      </c>
      <c r="T24" s="2">
        <v>7956</v>
      </c>
    </row>
    <row r="25" spans="1:20" x14ac:dyDescent="0.25">
      <c r="A25" t="s">
        <v>40</v>
      </c>
      <c r="B25" s="6">
        <v>1155891</v>
      </c>
      <c r="C25">
        <v>35.700000000000003</v>
      </c>
      <c r="D25" s="4">
        <f t="shared" si="0"/>
        <v>41265.308700000001</v>
      </c>
      <c r="E25" s="4">
        <f t="shared" si="1"/>
        <v>42090.614873999999</v>
      </c>
      <c r="F25" s="4">
        <f t="shared" si="2"/>
        <v>40852.655613000003</v>
      </c>
      <c r="G25" s="4">
        <f t="shared" si="3"/>
        <v>39202.043265</v>
      </c>
      <c r="I25" s="4">
        <v>50493</v>
      </c>
      <c r="J25" s="10">
        <f t="shared" si="4"/>
        <v>128.80195978223585</v>
      </c>
      <c r="K25" s="2">
        <v>48139</v>
      </c>
      <c r="L25" s="11">
        <f t="shared" si="5"/>
        <v>122.79717073568716</v>
      </c>
      <c r="M25">
        <f t="shared" si="6"/>
        <v>4.6620323609213159</v>
      </c>
      <c r="N25" s="13" t="s">
        <v>21</v>
      </c>
      <c r="O25" s="13" t="s">
        <v>21</v>
      </c>
      <c r="P25" s="13" t="s">
        <v>24</v>
      </c>
      <c r="R25">
        <v>54199</v>
      </c>
      <c r="T25" s="2">
        <v>22931</v>
      </c>
    </row>
    <row r="26" spans="1:20" x14ac:dyDescent="0.25">
      <c r="A26" t="s">
        <v>41</v>
      </c>
      <c r="B26" s="6">
        <v>1083058</v>
      </c>
      <c r="C26">
        <v>52</v>
      </c>
      <c r="D26" s="4">
        <f t="shared" si="0"/>
        <v>56319.016000000003</v>
      </c>
      <c r="E26" s="4">
        <f t="shared" si="1"/>
        <v>57445.396320000007</v>
      </c>
      <c r="F26" s="4">
        <f t="shared" si="2"/>
        <v>55755.825840000005</v>
      </c>
      <c r="G26" s="4">
        <f t="shared" si="3"/>
        <v>53503.065199999997</v>
      </c>
      <c r="I26" s="4">
        <v>53801</v>
      </c>
      <c r="J26" s="10">
        <f t="shared" si="4"/>
        <v>100.5568555724542</v>
      </c>
      <c r="K26" s="2">
        <v>47404</v>
      </c>
      <c r="L26" s="11">
        <f t="shared" si="5"/>
        <v>88.600531245824783</v>
      </c>
      <c r="M26" s="12">
        <f t="shared" si="6"/>
        <v>11.890113566662329</v>
      </c>
      <c r="N26" s="13" t="s">
        <v>21</v>
      </c>
      <c r="O26" s="13" t="s">
        <v>24</v>
      </c>
      <c r="P26" s="13" t="s">
        <v>24</v>
      </c>
      <c r="R26">
        <v>62959</v>
      </c>
      <c r="T26" s="2">
        <v>18811</v>
      </c>
    </row>
    <row r="27" spans="1:20" x14ac:dyDescent="0.25">
      <c r="A27" t="s">
        <v>42</v>
      </c>
      <c r="B27" s="6">
        <v>1447204</v>
      </c>
      <c r="C27">
        <v>36.799999999999997</v>
      </c>
      <c r="D27" s="4">
        <f t="shared" si="0"/>
        <v>53257.107199999999</v>
      </c>
      <c r="E27" s="4">
        <f t="shared" si="1"/>
        <v>54322.249343999996</v>
      </c>
      <c r="F27" s="4">
        <f t="shared" si="2"/>
        <v>52724.536128</v>
      </c>
      <c r="G27" s="4">
        <f t="shared" si="3"/>
        <v>50594.251839999997</v>
      </c>
      <c r="I27" s="4">
        <v>47171</v>
      </c>
      <c r="J27" s="10">
        <f t="shared" si="4"/>
        <v>93.23391153045263</v>
      </c>
      <c r="K27" s="2">
        <v>40108</v>
      </c>
      <c r="L27" s="15">
        <f t="shared" si="5"/>
        <v>79.27382764120739</v>
      </c>
      <c r="M27" s="12">
        <f t="shared" si="6"/>
        <v>14.97318267579657</v>
      </c>
      <c r="N27" s="13" t="s">
        <v>21</v>
      </c>
      <c r="O27" s="13" t="s">
        <v>24</v>
      </c>
      <c r="P27" s="13" t="s">
        <v>24</v>
      </c>
      <c r="R27">
        <v>57276</v>
      </c>
      <c r="T27" s="2">
        <v>17822</v>
      </c>
    </row>
    <row r="28" spans="1:20" x14ac:dyDescent="0.25">
      <c r="A28" t="s">
        <v>43</v>
      </c>
      <c r="B28" s="6">
        <v>1610822</v>
      </c>
      <c r="C28">
        <v>44.1</v>
      </c>
      <c r="D28" s="4">
        <f t="shared" si="0"/>
        <v>71037.250200000009</v>
      </c>
      <c r="E28" s="4">
        <f t="shared" si="1"/>
        <v>72457.995204000006</v>
      </c>
      <c r="F28" s="4">
        <f t="shared" si="2"/>
        <v>70326.877698000011</v>
      </c>
      <c r="G28" s="4">
        <f t="shared" si="3"/>
        <v>67485.387690000003</v>
      </c>
      <c r="I28" s="4">
        <v>83254</v>
      </c>
      <c r="J28" s="10">
        <f t="shared" si="4"/>
        <v>123.36596535895221</v>
      </c>
      <c r="K28" s="2">
        <v>74373</v>
      </c>
      <c r="L28" s="11">
        <f t="shared" si="5"/>
        <v>110.2060794873682</v>
      </c>
      <c r="M28" s="12">
        <f t="shared" si="6"/>
        <v>10.667355322266799</v>
      </c>
      <c r="N28" s="13" t="s">
        <v>21</v>
      </c>
      <c r="O28" s="13" t="s">
        <v>24</v>
      </c>
      <c r="P28" s="13" t="s">
        <v>24</v>
      </c>
      <c r="R28">
        <v>85593.4</v>
      </c>
      <c r="T28" s="2">
        <v>26300</v>
      </c>
    </row>
    <row r="29" spans="1:20" x14ac:dyDescent="0.25">
      <c r="A29" t="s">
        <v>44</v>
      </c>
      <c r="B29" s="6">
        <v>1654106</v>
      </c>
      <c r="C29">
        <v>52.2</v>
      </c>
      <c r="D29" s="4">
        <f t="shared" si="0"/>
        <v>86344.333200000008</v>
      </c>
      <c r="E29" s="4">
        <f t="shared" si="1"/>
        <v>88071.219864000013</v>
      </c>
      <c r="F29" s="4">
        <f t="shared" si="2"/>
        <v>85480.889868000013</v>
      </c>
      <c r="G29" s="4">
        <f t="shared" si="3"/>
        <v>82027.116540000003</v>
      </c>
      <c r="I29" s="4">
        <v>89073</v>
      </c>
      <c r="J29" s="10">
        <f t="shared" si="4"/>
        <v>108.58970028108219</v>
      </c>
      <c r="K29" s="2">
        <v>79695</v>
      </c>
      <c r="L29" s="11">
        <f t="shared" si="5"/>
        <v>97.156895623823672</v>
      </c>
      <c r="M29" s="12">
        <f t="shared" si="6"/>
        <v>10.528442962513893</v>
      </c>
      <c r="N29" s="13" t="s">
        <v>21</v>
      </c>
      <c r="O29" s="13" t="s">
        <v>24</v>
      </c>
      <c r="P29" s="13" t="s">
        <v>24</v>
      </c>
      <c r="R29">
        <v>87790</v>
      </c>
      <c r="T29" s="2">
        <v>25308</v>
      </c>
    </row>
    <row r="30" spans="1:20" x14ac:dyDescent="0.25">
      <c r="A30" t="s">
        <v>45</v>
      </c>
      <c r="B30" s="6">
        <v>1447397</v>
      </c>
      <c r="C30">
        <v>48</v>
      </c>
      <c r="D30" s="4">
        <f t="shared" si="0"/>
        <v>69475.055999999997</v>
      </c>
      <c r="E30" s="4">
        <f t="shared" si="1"/>
        <v>70864.557119999998</v>
      </c>
      <c r="F30" s="4">
        <f t="shared" si="2"/>
        <v>68780.305439999996</v>
      </c>
      <c r="G30" s="4">
        <f t="shared" si="3"/>
        <v>66001.303199999995</v>
      </c>
      <c r="I30" s="4">
        <v>56823</v>
      </c>
      <c r="J30" s="10">
        <f t="shared" si="4"/>
        <v>86.093754585136736</v>
      </c>
      <c r="K30" s="2">
        <v>46671</v>
      </c>
      <c r="L30" s="11">
        <f t="shared" si="5"/>
        <v>70.712240118313304</v>
      </c>
      <c r="M30" s="15">
        <f t="shared" si="6"/>
        <v>17.866004962779158</v>
      </c>
      <c r="N30" s="13" t="s">
        <v>21</v>
      </c>
      <c r="O30" s="13" t="s">
        <v>24</v>
      </c>
      <c r="P30" s="13" t="s">
        <v>24</v>
      </c>
      <c r="R30">
        <v>68276</v>
      </c>
      <c r="T30" s="2">
        <v>17939</v>
      </c>
    </row>
    <row r="31" spans="1:20" x14ac:dyDescent="0.25">
      <c r="A31" t="s">
        <v>46</v>
      </c>
      <c r="B31" s="6">
        <v>2454534</v>
      </c>
      <c r="C31">
        <v>49.6</v>
      </c>
      <c r="D31" s="4">
        <f t="shared" si="0"/>
        <v>121744.8864</v>
      </c>
      <c r="E31" s="4">
        <f t="shared" si="1"/>
        <v>124179.784128</v>
      </c>
      <c r="F31" s="4">
        <f t="shared" si="2"/>
        <v>120527.437536</v>
      </c>
      <c r="G31" s="4">
        <f t="shared" si="3"/>
        <v>115657.64207999999</v>
      </c>
      <c r="I31" s="4">
        <v>96186</v>
      </c>
      <c r="J31" s="10">
        <f t="shared" si="4"/>
        <v>83.164413756134223</v>
      </c>
      <c r="K31" s="2">
        <v>67158</v>
      </c>
      <c r="L31" s="15">
        <f t="shared" si="5"/>
        <v>58.066201932032335</v>
      </c>
      <c r="M31" s="12">
        <f t="shared" si="6"/>
        <v>30.179028132992329</v>
      </c>
      <c r="N31" s="13" t="s">
        <v>21</v>
      </c>
      <c r="O31" s="13" t="s">
        <v>24</v>
      </c>
      <c r="P31" s="13" t="s">
        <v>24</v>
      </c>
      <c r="R31">
        <v>133378</v>
      </c>
      <c r="T31" s="2">
        <v>30366</v>
      </c>
    </row>
    <row r="32" spans="1:20" x14ac:dyDescent="0.25">
      <c r="A32" t="s">
        <v>47</v>
      </c>
      <c r="B32" s="6">
        <v>2155175</v>
      </c>
      <c r="C32">
        <v>41.3</v>
      </c>
      <c r="D32" s="4">
        <f t="shared" si="0"/>
        <v>89008.727499999994</v>
      </c>
      <c r="E32" s="4">
        <f t="shared" si="1"/>
        <v>90788.90204999999</v>
      </c>
      <c r="F32" s="4">
        <f t="shared" si="2"/>
        <v>88118.640224999996</v>
      </c>
      <c r="G32" s="4">
        <f t="shared" si="3"/>
        <v>84558.291124999989</v>
      </c>
      <c r="I32" s="4">
        <v>70304</v>
      </c>
      <c r="J32" s="10">
        <f t="shared" si="4"/>
        <v>83.142645226914183</v>
      </c>
      <c r="K32" s="2">
        <v>59337</v>
      </c>
      <c r="L32" s="15">
        <f t="shared" si="5"/>
        <v>70.172894000759655</v>
      </c>
      <c r="M32" s="12">
        <f t="shared" si="6"/>
        <v>15.599396904870277</v>
      </c>
      <c r="N32" s="13" t="s">
        <v>21</v>
      </c>
      <c r="O32" s="13" t="s">
        <v>24</v>
      </c>
      <c r="P32" s="13" t="s">
        <v>24</v>
      </c>
      <c r="R32">
        <v>83786</v>
      </c>
      <c r="T32" s="2">
        <v>23838</v>
      </c>
    </row>
    <row r="33" spans="2:20" x14ac:dyDescent="0.25">
      <c r="B33" s="7">
        <v>46490838</v>
      </c>
      <c r="D33" s="4">
        <f>SUM(D8:D32)</f>
        <v>1972163.5497999999</v>
      </c>
      <c r="E33" s="4">
        <f>SUM(E8:E32)</f>
        <v>2011606.8207959998</v>
      </c>
      <c r="F33" s="4">
        <f>SUM(F8:F32)</f>
        <v>1952441.9143020003</v>
      </c>
      <c r="G33" s="4">
        <f>SUM(G8:G32)</f>
        <v>1873555.37231</v>
      </c>
      <c r="I33" s="4">
        <v>1708519</v>
      </c>
      <c r="J33" s="10">
        <f t="shared" si="4"/>
        <v>91.191273300531364</v>
      </c>
      <c r="K33" s="3">
        <v>1478459</v>
      </c>
      <c r="L33" s="15">
        <f t="shared" si="5"/>
        <v>78.911945803722588</v>
      </c>
      <c r="M33" s="12">
        <f t="shared" si="6"/>
        <v>13.465463363298857</v>
      </c>
      <c r="N33" s="13" t="s">
        <v>21</v>
      </c>
      <c r="O33" s="13" t="s">
        <v>24</v>
      </c>
      <c r="P33" s="13" t="s">
        <v>24</v>
      </c>
      <c r="R33" s="8">
        <v>1976216.4</v>
      </c>
      <c r="T33" s="3">
        <v>653286</v>
      </c>
    </row>
  </sheetData>
  <mergeCells count="1">
    <mergeCell ref="N5:O5"/>
  </mergeCells>
  <phoneticPr fontId="4" type="noConversion"/>
  <pageMargins left="0.75" right="0.75" top="1" bottom="1" header="0.5" footer="0.5"/>
  <pageSetup paperSize="9" scale="69" firstPageNumber="0" pageOrder="overThenDown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83303621329D4DAFC578165ED47C26" ma:contentTypeVersion="0" ma:contentTypeDescription="Create a new document." ma:contentTypeScope="" ma:versionID="e9c678eae885f8b7595ed37087805c1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bc59ee2edf01cfb808cadb27e045d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47C9B6-3BED-4691-B69A-3031A5EE87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41BF49-413C-44DA-9515-31F14763AF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for regions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Pond</dc:creator>
  <cp:keywords/>
  <dc:description/>
  <cp:lastModifiedBy>Hoover, Donald Wayne</cp:lastModifiedBy>
  <cp:revision/>
  <dcterms:created xsi:type="dcterms:W3CDTF">2015-09-08T17:05:52Z</dcterms:created>
  <dcterms:modified xsi:type="dcterms:W3CDTF">2017-02-08T00:59:10Z</dcterms:modified>
  <cp:category/>
  <cp:contentStatus/>
</cp:coreProperties>
</file>