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36" windowWidth="12120" windowHeight="6276" activeTab="7"/>
  </bookViews>
  <sheets>
    <sheet name="ART" sheetId="11" r:id="rId1"/>
    <sheet name="VCT" sheetId="1" r:id="rId2"/>
    <sheet name="PMTCT" sheetId="4" r:id="rId3"/>
    <sheet name="OVC" sheetId="2" r:id="rId4"/>
    <sheet name="FP" sheetId="9" r:id="rId5"/>
    <sheet name="TB" sheetId="13" r:id="rId6"/>
    <sheet name="HBC" sheetId="12" r:id="rId7"/>
    <sheet name="Malaria" sheetId="14" r:id="rId8"/>
    <sheet name="Grid paper" sheetId="8" r:id="rId9"/>
  </sheets>
  <definedNames>
    <definedName name="_xlnm.Print_Area" localSheetId="0">ART!$A$1:$R$78</definedName>
    <definedName name="_xlnm.Print_Area" localSheetId="6">HBC!$A$1:$J$22</definedName>
    <definedName name="_xlnm.Print_Area" localSheetId="3">OVC!$A$1:$J$30</definedName>
  </definedNames>
  <calcPr calcId="144525"/>
</workbook>
</file>

<file path=xl/calcChain.xml><?xml version="1.0" encoding="utf-8"?>
<calcChain xmlns="http://schemas.openxmlformats.org/spreadsheetml/2006/main">
  <c r="O18" i="4" l="1"/>
  <c r="N18" i="4"/>
  <c r="M18" i="4"/>
  <c r="L18" i="4"/>
  <c r="K18" i="4"/>
  <c r="J18" i="4"/>
  <c r="I18" i="4"/>
  <c r="H18" i="4"/>
  <c r="G18" i="4"/>
  <c r="F18" i="4"/>
  <c r="E18" i="4"/>
  <c r="D18" i="4"/>
  <c r="J18" i="9" l="1"/>
  <c r="G18" i="9"/>
  <c r="D18" i="9"/>
  <c r="D20" i="9" s="1"/>
  <c r="G20" i="9" s="1"/>
  <c r="J20" i="9" s="1"/>
  <c r="L16" i="9"/>
  <c r="I16" i="9"/>
  <c r="I17" i="9" s="1"/>
  <c r="F16" i="9"/>
  <c r="L9" i="9"/>
  <c r="I9" i="9"/>
  <c r="F9" i="9"/>
  <c r="L8" i="9"/>
  <c r="L17" i="9" s="1"/>
  <c r="I8" i="9"/>
  <c r="F8" i="9"/>
  <c r="F17" i="9" s="1"/>
  <c r="I19" i="9" s="1"/>
  <c r="L19" i="9" s="1"/>
  <c r="J10" i="2" l="1"/>
  <c r="I10" i="2"/>
  <c r="P22" i="11"/>
  <c r="E22" i="11"/>
  <c r="F22" i="11"/>
  <c r="G22" i="11"/>
  <c r="H22" i="11"/>
  <c r="I19" i="11" s="1"/>
  <c r="D22" i="11"/>
  <c r="C18" i="11"/>
  <c r="D18" i="11"/>
  <c r="E11" i="4"/>
  <c r="F11" i="4"/>
  <c r="G11" i="4"/>
  <c r="H11" i="4"/>
  <c r="I11" i="4"/>
  <c r="J11" i="4"/>
  <c r="K11" i="4"/>
  <c r="L11" i="4"/>
  <c r="M11" i="4"/>
  <c r="N11" i="4"/>
  <c r="O11" i="4"/>
  <c r="D11" i="4"/>
  <c r="F16" i="14"/>
  <c r="G16" i="14"/>
  <c r="H16" i="14"/>
  <c r="I16" i="14"/>
  <c r="J16" i="14"/>
  <c r="K16" i="14"/>
  <c r="L16" i="14"/>
  <c r="M16" i="14"/>
  <c r="N16" i="14"/>
  <c r="O16" i="14"/>
  <c r="P16" i="14"/>
  <c r="Q16" i="14"/>
  <c r="C9" i="14"/>
  <c r="D9" i="14" s="1"/>
  <c r="E9" i="14" s="1"/>
  <c r="C10" i="14"/>
  <c r="C11" i="14"/>
  <c r="D11" i="14" s="1"/>
  <c r="E11" i="14" s="1"/>
  <c r="C12" i="14"/>
  <c r="C13" i="14"/>
  <c r="D13" i="14" s="1"/>
  <c r="E13" i="14" s="1"/>
  <c r="C14" i="14"/>
  <c r="D14" i="14" s="1"/>
  <c r="E14" i="14" s="1"/>
  <c r="C15" i="14"/>
  <c r="D15" i="14" s="1"/>
  <c r="E15" i="14" s="1"/>
  <c r="D12" i="14"/>
  <c r="E12" i="14" s="1"/>
  <c r="B16" i="14"/>
  <c r="R15" i="14"/>
  <c r="S15" i="14" s="1"/>
  <c r="R14" i="14"/>
  <c r="S14" i="14" s="1"/>
  <c r="R13" i="14"/>
  <c r="S13" i="14" s="1"/>
  <c r="R12" i="14"/>
  <c r="S12" i="14" s="1"/>
  <c r="R11" i="14"/>
  <c r="S11" i="14" s="1"/>
  <c r="R10" i="14"/>
  <c r="S10" i="14"/>
  <c r="R9" i="14"/>
  <c r="D16" i="13"/>
  <c r="E16" i="13"/>
  <c r="F16" i="13"/>
  <c r="G16" i="13"/>
  <c r="H16" i="13"/>
  <c r="I16" i="13"/>
  <c r="J16" i="13"/>
  <c r="K16" i="13"/>
  <c r="L16" i="13"/>
  <c r="M16" i="13"/>
  <c r="N16" i="13"/>
  <c r="O16" i="13"/>
  <c r="C9" i="13"/>
  <c r="C10" i="13"/>
  <c r="C11" i="13"/>
  <c r="C12" i="13"/>
  <c r="C13" i="13"/>
  <c r="C14" i="13"/>
  <c r="C15" i="13"/>
  <c r="B16" i="13"/>
  <c r="P15" i="13"/>
  <c r="P14" i="13"/>
  <c r="P13" i="13"/>
  <c r="P12" i="13"/>
  <c r="Q12" i="13" s="1"/>
  <c r="P11" i="13"/>
  <c r="P10" i="13"/>
  <c r="P9" i="13"/>
  <c r="D20" i="11"/>
  <c r="E20" i="11"/>
  <c r="F20" i="11"/>
  <c r="G20" i="11"/>
  <c r="H20" i="11"/>
  <c r="H18" i="11"/>
  <c r="G18" i="11"/>
  <c r="F18" i="11"/>
  <c r="F32" i="11" s="1"/>
  <c r="E18" i="11"/>
  <c r="D10" i="2"/>
  <c r="E10" i="2"/>
  <c r="F10" i="2"/>
  <c r="G10" i="2"/>
  <c r="H10" i="2"/>
  <c r="C10" i="2"/>
  <c r="C16" i="14" l="1"/>
  <c r="S9" i="14"/>
  <c r="R16" i="14"/>
  <c r="S16" i="14" s="1"/>
  <c r="Q11" i="13"/>
  <c r="Q10" i="13"/>
  <c r="Q14" i="13"/>
  <c r="Q15" i="13"/>
  <c r="P16" i="13"/>
  <c r="Q13" i="13"/>
  <c r="C16" i="13"/>
  <c r="G32" i="11"/>
  <c r="E32" i="11"/>
  <c r="D32" i="11"/>
  <c r="I32" i="11"/>
  <c r="J19" i="11"/>
  <c r="I31" i="11"/>
  <c r="J31" i="11" s="1"/>
  <c r="K31" i="11" s="1"/>
  <c r="L31" i="11" s="1"/>
  <c r="M31" i="11" s="1"/>
  <c r="N31" i="11" s="1"/>
  <c r="Q9" i="13"/>
  <c r="C32" i="11"/>
  <c r="H32" i="11"/>
  <c r="D10" i="14"/>
  <c r="E10" i="14" s="1"/>
  <c r="E16" i="14" s="1"/>
  <c r="Q16" i="13" l="1"/>
  <c r="D16" i="14"/>
  <c r="J32" i="11"/>
  <c r="K19" i="11"/>
  <c r="K32" i="11" l="1"/>
  <c r="L19" i="11"/>
  <c r="M19" i="11" l="1"/>
  <c r="L32" i="11"/>
  <c r="N19" i="11" l="1"/>
  <c r="N32" i="11" s="1"/>
  <c r="M32" i="11"/>
</calcChain>
</file>

<file path=xl/sharedStrings.xml><?xml version="1.0" encoding="utf-8"?>
<sst xmlns="http://schemas.openxmlformats.org/spreadsheetml/2006/main" count="339" uniqueCount="234">
  <si>
    <t>HCT 1</t>
  </si>
  <si>
    <t>HCT 2</t>
  </si>
  <si>
    <t>HCT 4</t>
  </si>
  <si>
    <t>HCT 5</t>
  </si>
  <si>
    <t>Number of clients who tested positive this month</t>
  </si>
  <si>
    <t>HCT 7</t>
  </si>
  <si>
    <t>Facility #1</t>
  </si>
  <si>
    <t>Facility #2</t>
  </si>
  <si>
    <t>Facility #3</t>
  </si>
  <si>
    <t>Facility #4</t>
  </si>
  <si>
    <t xml:space="preserve"> </t>
  </si>
  <si>
    <t>No. of ANC visits</t>
  </si>
  <si>
    <t>PMTCT</t>
  </si>
  <si>
    <t>No. of women who received test results</t>
  </si>
  <si>
    <t>Jan</t>
  </si>
  <si>
    <t>Feb</t>
  </si>
  <si>
    <t>Apr</t>
  </si>
  <si>
    <t>May</t>
  </si>
  <si>
    <t>June</t>
  </si>
  <si>
    <t>July</t>
  </si>
  <si>
    <t>Aug</t>
  </si>
  <si>
    <t>Sept</t>
  </si>
  <si>
    <t>Oct</t>
  </si>
  <si>
    <t>Nov</t>
  </si>
  <si>
    <t>Dec</t>
  </si>
  <si>
    <t>% of women receiving HIV test results</t>
  </si>
  <si>
    <t>Org.1</t>
  </si>
  <si>
    <t>Org.2</t>
  </si>
  <si>
    <t>Org.3</t>
  </si>
  <si>
    <t>Org.4</t>
  </si>
  <si>
    <t>Org.5</t>
  </si>
  <si>
    <t>Org.6</t>
  </si>
  <si>
    <t>Org.7</t>
  </si>
  <si>
    <t>Org.8</t>
  </si>
  <si>
    <t>OVC</t>
  </si>
  <si>
    <t>TOTAL OVC served by your organization</t>
  </si>
  <si>
    <t>Female OVC served by your organization</t>
  </si>
  <si>
    <t>Male OVC served by your organization</t>
  </si>
  <si>
    <t>LGA</t>
  </si>
  <si>
    <t>&lt; 24 y.</t>
  </si>
  <si>
    <t>&gt; 24 y.</t>
  </si>
  <si>
    <t>Age of client</t>
  </si>
  <si>
    <t>Total number of clients receiving HBC</t>
  </si>
  <si>
    <t>Total</t>
  </si>
  <si>
    <t>Month</t>
  </si>
  <si>
    <t>01/07</t>
  </si>
  <si>
    <t>02/07</t>
  </si>
  <si>
    <t>03/07</t>
  </si>
  <si>
    <t>04/07</t>
  </si>
  <si>
    <t>05/07</t>
  </si>
  <si>
    <t>06/07</t>
  </si>
  <si>
    <t>Previous</t>
  </si>
  <si>
    <t>New</t>
  </si>
  <si>
    <t>Cumulative</t>
  </si>
  <si>
    <t>07/07</t>
  </si>
  <si>
    <t>08/07</t>
  </si>
  <si>
    <t>rate increase</t>
  </si>
  <si>
    <t>HBC</t>
  </si>
  <si>
    <t>Population 97-98</t>
  </si>
  <si>
    <t>TB Cases by month 2007</t>
  </si>
  <si>
    <t>expected cases</t>
  </si>
  <si>
    <t>09/07</t>
  </si>
  <si>
    <t>10/07</t>
  </si>
  <si>
    <t>11/07</t>
  </si>
  <si>
    <t>12/07</t>
  </si>
  <si>
    <t>cases detected</t>
  </si>
  <si>
    <t>detection rate</t>
  </si>
  <si>
    <t>Bwari</t>
  </si>
  <si>
    <t>Abaji</t>
  </si>
  <si>
    <t>Kuje</t>
  </si>
  <si>
    <t>Gwagwalada</t>
  </si>
  <si>
    <t>Kwali</t>
  </si>
  <si>
    <t>Municipal</t>
  </si>
  <si>
    <t>totals</t>
  </si>
  <si>
    <t>incidence</t>
  </si>
  <si>
    <t>Federal Capital Territory (FCT):  ITNs Distributed to Pregnant Women</t>
  </si>
  <si>
    <t>ITNs Distributed to Pregnant Women by month 2006</t>
  </si>
  <si>
    <t>Expected number of pregnant women</t>
  </si>
  <si>
    <t>ITNs distributed to preg. women per year to achieve 50% target</t>
  </si>
  <si>
    <t>ITNs distributed to preg. women per month to achieve 50% target</t>
  </si>
  <si>
    <t>01/06</t>
  </si>
  <si>
    <t>02/06</t>
  </si>
  <si>
    <t>03/06</t>
  </si>
  <si>
    <t>04/06</t>
  </si>
  <si>
    <t>05/06</t>
  </si>
  <si>
    <t>06/06</t>
  </si>
  <si>
    <t>08/06</t>
  </si>
  <si>
    <t>09/06</t>
  </si>
  <si>
    <t>10/06</t>
  </si>
  <si>
    <t>11/06</t>
  </si>
  <si>
    <t>12/06</t>
  </si>
  <si>
    <t>Number ITNs distributed</t>
  </si>
  <si>
    <t>Coverage rate of ITNs for pregnant women</t>
  </si>
  <si>
    <t>Scenario for Data Analysis exercise:  Malaria</t>
  </si>
  <si>
    <t>Scenario for Data Analysis exercise:  Tuberculosis</t>
  </si>
  <si>
    <t>Stopped</t>
  </si>
  <si>
    <t>Dead</t>
  </si>
  <si>
    <t>Unknown</t>
  </si>
  <si>
    <t>'Previous' represents the value of the indicator from the previous monthly report.</t>
  </si>
  <si>
    <t>'New' represents the number of new cases during this reporting period.</t>
  </si>
  <si>
    <t>trend of improvement over 6 months</t>
  </si>
  <si>
    <t xml:space="preserve">  </t>
  </si>
  <si>
    <t>Total number of male clients receiving HBC</t>
  </si>
  <si>
    <t>Total number of female clients receiving HBC</t>
  </si>
  <si>
    <t>Lost to Follow-up</t>
  </si>
  <si>
    <t>Questions</t>
  </si>
  <si>
    <t>Note:</t>
  </si>
  <si>
    <t>Scenario for Data Analysis Exercise:  VCT</t>
  </si>
  <si>
    <t>Scenario for Data Analysis Exercise: PMTCT</t>
  </si>
  <si>
    <t>Maradi Clinic</t>
  </si>
  <si>
    <t>Zinder Central Clinic</t>
  </si>
  <si>
    <t>Target OVC</t>
  </si>
  <si>
    <t>Quarterly Reports for Ministry of Women's Affairs</t>
  </si>
  <si>
    <t>Indicator</t>
  </si>
  <si>
    <t>ANC 12</t>
  </si>
  <si>
    <t>ANC 13</t>
  </si>
  <si>
    <t>ANC 17</t>
  </si>
  <si>
    <t>Scenario for Data Analysis Exercise: FP</t>
  </si>
  <si>
    <t>FP 1</t>
  </si>
  <si>
    <t>FP 2</t>
  </si>
  <si>
    <t>FP 4</t>
  </si>
  <si>
    <t>FP 5</t>
  </si>
  <si>
    <t>FP 6</t>
  </si>
  <si>
    <t>FP 7</t>
  </si>
  <si>
    <t>Pills</t>
  </si>
  <si>
    <t>Injecions</t>
  </si>
  <si>
    <t>IUCD</t>
  </si>
  <si>
    <t>Implants</t>
  </si>
  <si>
    <t>Sterilization</t>
  </si>
  <si>
    <t>Condoms</t>
  </si>
  <si>
    <t>microlut</t>
  </si>
  <si>
    <t>microgynon</t>
  </si>
  <si>
    <t>injections</t>
  </si>
  <si>
    <t>vasectomy</t>
  </si>
  <si>
    <t>Revisits</t>
  </si>
  <si>
    <t>removal</t>
  </si>
  <si>
    <t>Type</t>
  </si>
  <si>
    <t xml:space="preserve"> # clients</t>
  </si>
  <si>
    <t>A: Family Planning Kateria City Clinic</t>
  </si>
  <si>
    <t>insertion*</t>
  </si>
  <si>
    <t>B.T.L*</t>
  </si>
  <si>
    <t>Cumulative # of clients</t>
  </si>
  <si>
    <t>Cumulative new clients</t>
  </si>
  <si>
    <t>Federal Capital Territory:  TB (all forms) detected by month by LGA</t>
  </si>
  <si>
    <t xml:space="preserve">Monthly summary results for Federal Capital Territory (FCT) by Local Governmetn Authority (LGA) </t>
  </si>
  <si>
    <t xml:space="preserve">The incidence of TB in Nigeria is 316.6 cases per 100,000 population.  The TB surveillance results for FCT are displayed below by LGA and month for the year 2007.  The National TB program has set a target for TB detection rate at 50% of expected cases. </t>
  </si>
  <si>
    <t>1) Develop a table that shows the number of cases per yer each LGA need to detect to reach the 50% target and the number of cases per month each clinic would need to detect to reach the 50% target?</t>
  </si>
  <si>
    <t xml:space="preserve">2) Create a graph that shows cumulative detected number of cases for each clinic against the clinic target.  </t>
  </si>
  <si>
    <t>3) What is the TB  detection rate for each of the LGAs?   (Assume a constant population)</t>
  </si>
  <si>
    <t>Scenario for Data Analysis Exercise: HBC</t>
  </si>
  <si>
    <t>Monthly Summary Report for Palliative Care/Home Based Care Zone 5</t>
  </si>
  <si>
    <t>1) Graph The total number of nets distributed by 12/06 against the target for each LGA</t>
  </si>
  <si>
    <t xml:space="preserve">The proportion of pregnant women in the general population is estimated at 5%.  The African Summit on Roll Back Malaria (April 2000 - Abuja, Nigeria) set a coverage target for 2005 of at least 60% of those at risk for malaria, particularly pregnant women and children under five years of age.  To meet this goal, the National Malaria Control Program began distributing insecticide treated bed nets (ITN) to pregnant women.  The ITN  coverage target for pregnant women for the end of 2006 was set at 40%.  ITN distribution statistics for FCT are displayed below by LGA and month for the year 2006.  </t>
  </si>
  <si>
    <t xml:space="preserve">2) Note any extreme numbers in the data set. What could be the reasons for this?  </t>
  </si>
  <si>
    <t>Bwondo</t>
  </si>
  <si>
    <t>Total users by  month</t>
  </si>
  <si>
    <t>Total NEW users by month</t>
  </si>
  <si>
    <t>4A)  How has the intervention affected new ANC clients?</t>
  </si>
  <si>
    <t>5) What other data or information should you consider when providing recommendations and guidance to the facilities?</t>
  </si>
  <si>
    <t xml:space="preserve">2) Have the new counseling procedures increased the proportion of ANC clients who receive their HIV test results at Zinder Central? </t>
  </si>
  <si>
    <t xml:space="preserve">1A) What is the gender ratio for each organization?  </t>
  </si>
  <si>
    <t xml:space="preserve">1B) What could explain the observed gender differences?  </t>
  </si>
  <si>
    <t>1B) How many new clients would the facility need to have each month if new clients were evenly distributed by month?</t>
  </si>
  <si>
    <t xml:space="preserve">1D) What does the graph tell you about the FP method mix for new users? </t>
  </si>
  <si>
    <t>2A) How can this graph be helpful in terms of managing FP commodities?</t>
  </si>
  <si>
    <t xml:space="preserve">2A)  Which of the LGAs in FCT have attained the target detection rate (50%) by the end of 2007? </t>
  </si>
  <si>
    <t xml:space="preserve">2B) What implications does this have for program planning? Discuss options that program  managers would consider to improve detection. </t>
  </si>
  <si>
    <t>1) The target for each organization is to visit a total of 175 clients each quarter.  Develop a graph depicting these organizations' performance against the target.  Please assess each organization's performance in light of this target and the other data presented in the table above.</t>
  </si>
  <si>
    <t>1A) Considering the trends depicted in the comment on how likely it will be for each organization to reach it's target. For the organizations that will most likely not reach their targets, what possible steps can clinic management take to improve performance?</t>
  </si>
  <si>
    <t>2)  How many visits per month would each organization need to make in oder to reach the target 175 per month?</t>
  </si>
  <si>
    <t>3) What is the client male to female ratio in each organization?</t>
  </si>
  <si>
    <t>3A) What does the information on the gender ratio tell you about gender equity in each organization?</t>
  </si>
  <si>
    <t>4) What other data or information would the volunteers and staff providing these services want to know to improve their program?</t>
  </si>
  <si>
    <t xml:space="preserve">1A) Which of the LGAs have attained the target coverage rate (40%) by the end of 2006?  </t>
  </si>
  <si>
    <t>1B) What is the coverage rate for each of the LGAs?   (Assume a constant population)</t>
  </si>
  <si>
    <t>1C) What kind of guidance could you provide to LGAs and programs based on this data?</t>
  </si>
  <si>
    <t>2A) If you wanted to calculate the average number of nets distributed over the year for Municipal would you use the mean or mediean?  Explain why you made your choice.</t>
  </si>
  <si>
    <t>Medically Eligible for ART</t>
  </si>
  <si>
    <t>Previous on ART</t>
  </si>
  <si>
    <t>New on ART</t>
  </si>
  <si>
    <t>Cumulative on ART</t>
  </si>
  <si>
    <t>Current (active) on ART</t>
  </si>
  <si>
    <t>ART Follow-up (Cumulative)</t>
  </si>
  <si>
    <t>Cumulative' is the current cumulative total.</t>
  </si>
  <si>
    <t>Medically eligible' represents clients clinically eligible for ART but not yet on treatment.</t>
  </si>
  <si>
    <t>Current' represents the actual number (minus deaths, drop-outs and lost to follow-up).</t>
  </si>
  <si>
    <t xml:space="preserve">(1) The target for Mondello Clinic for the indicator 'number of HIV-infected individuals currently on ART' for the year 2009 is 500. Develop a graph that displays the trend in the 'number of HIV-infected individuals currently on ART' during the first half of 2009.  </t>
  </si>
  <si>
    <t xml:space="preserve">(1A) According to the trend in the above data, will the facility reach its target?  </t>
  </si>
  <si>
    <t xml:space="preserve">(2) For each month, what percentage of the 'cumulative clients' are 'current'?  </t>
  </si>
  <si>
    <t>(2A) What are the implications of this trend?</t>
  </si>
  <si>
    <t xml:space="preserve">(3A) What implications do these results have for program planning?  </t>
  </si>
  <si>
    <t>(3B) What do the data tell you about program efficiency?</t>
  </si>
  <si>
    <t>(3) What do the above data tell you about the 'waiting list,' or those individuals eligible for ART but not yet on ART?</t>
  </si>
  <si>
    <t>Scenario for Data Analysis Exercise:  ART</t>
  </si>
  <si>
    <t>Monthly Summary Results for Jan. 09 through June 09 – Mondello Clinic</t>
  </si>
  <si>
    <r>
      <t xml:space="preserve">Mondello clinic provides HIV care and treatment for individuals infected with HIV. Specifically, it provides nutritional and palliative support for HIV-positive individuals not on ART and ART care for those individuals who are medically eligible. Below, you will see </t>
    </r>
    <r>
      <rPr>
        <sz val="10"/>
        <rFont val="Arial"/>
        <family val="2"/>
      </rPr>
      <t>six month's worth of data from monthly summary reports from Mondello Clinic for the first half of 2009. You will see 3 tables: (1) HIV-Care (non-ART), (2) ART-Care, and (3) ART Follow-up</t>
    </r>
    <r>
      <rPr>
        <sz val="10"/>
        <color indexed="8"/>
        <rFont val="Arial"/>
        <family val="2"/>
      </rPr>
      <t>.</t>
    </r>
  </si>
  <si>
    <t>Transferred Out</t>
  </si>
  <si>
    <t xml:space="preserve">(4) Graph the ART follow-up data, showing the reason for losses (stopped, transferred, dead, lost to follow-up), by month. </t>
  </si>
  <si>
    <t>(4A) Looking at the chart, what probably happened in April that the number of 'unknown patients' dropped to zero?</t>
  </si>
  <si>
    <t>Monthly Voluntary Counseling and Testing (VCT) Report for Coast District, Kenya</t>
  </si>
  <si>
    <t>In Coast District of Kenya, government facilies provide HIV counseling and testing services. During a recent review of the data, it was discoverd that youth (below age 24) account for a significant number of new HIV infections. In repones to these data, clinics in Coast District regularly review VCT data to inform decisions related to increasing uptake of HIV counseling and testing services among youth.</t>
  </si>
  <si>
    <t>Note: VCT Facilities in this country collect data on client less than 15 years of age, 15–24 years, and older than 24 years.</t>
  </si>
  <si>
    <t>HIV Counseling &amp; Testing</t>
  </si>
  <si>
    <t>Number of clients pre-test counseled this month</t>
  </si>
  <si>
    <t>Number of clients counseled and tested  for HIV this month</t>
  </si>
  <si>
    <t>Number of clients who receive their results and were  post-test counseled this month</t>
  </si>
  <si>
    <t>Number of clients referred to support groups this month</t>
  </si>
  <si>
    <t>1) For each facility, what percentage of clients counseled (HCT1) are youth ages 24 or less? Develop a graph showing the total number of clients counseled by clinic, disaggregated by age group.</t>
  </si>
  <si>
    <t>2)  Analyze each facility's success at counseling clients by the indicator "number of clients who receive their results and were post-test counseled." What percentage of clients who test at each facility actually receive their results and are post-test counseled (disaggregated by age group)?</t>
  </si>
  <si>
    <t>3) How would you assess each facility's performance based on the two analyses above?</t>
  </si>
  <si>
    <t>4) What other information presented in this table might be of interest in assessing each facility's performance?</t>
  </si>
  <si>
    <t>HIV Care (non-ART and ART) – New and Cumulative Number of Persons Enrolled</t>
  </si>
  <si>
    <t>Annual Report for Two Facilities Piloting New Counseling Procedures in June</t>
  </si>
  <si>
    <t>Maradi and Zinder Central Clinics trained counseling and testing counselors to implement new PMTCT counseling procedures in the month of June. The goals of this initiative were to increase the number of women who accept counseling and testing and to attract new clients to antenatal care. These facilities are piloting the new procedures for the Government of Niger and donor organizations.</t>
  </si>
  <si>
    <t>Mar</t>
  </si>
  <si>
    <t>1) Develop a graph comparing the facilities' achievement in improving the VCT program. Have the new counseling procedures increased the proportion of ANC clients who receive their HIV test results at Maradi Clinic?</t>
  </si>
  <si>
    <t xml:space="preserve">3) Consider the tables and graph comparing the facilities' achievement in improving the VCT program among ANC clients. What is surprising to you? What is the trend at each facility? </t>
  </si>
  <si>
    <t xml:space="preserve">4) The goals of this initiative were to increase the number of women who accept counseling and testing and to also attract new clients to antenatal care. Develop a table comparing the numbers of ANC clients coming to each facility for services. </t>
  </si>
  <si>
    <t xml:space="preserve">3) Calculate the rate of increase in new OVC served from quarter 1 to quarter 2. </t>
  </si>
  <si>
    <t>Scenario for Data Analysis Exercise:  OVC</t>
  </si>
  <si>
    <t>The Ministry of Women's Affairs collects information on OVC services offered by local NGOs. These data are aggregated quartely and reviewed by the Program Director. Below, you will find the quarterly reports for the first two quarters of 2009 (January – June).</t>
  </si>
  <si>
    <t>OVC Support Quarterly Report January – March 2009</t>
  </si>
  <si>
    <t>OVC Support Quarterly Report April – June 2009</t>
  </si>
  <si>
    <t>1)  Develop a graph depicting the numbers of males and females served by the organizations for January – March.</t>
  </si>
  <si>
    <t>2)  Determine what percentage of its target each clinic has achieved by the end of March and June.</t>
  </si>
  <si>
    <t>The Division of Reproductive Health collects information on family planning services offered in all facilities. Below, you see family planning statistics for Kateria City clinic for January – March 2010.</t>
  </si>
  <si>
    <t>* Revisit for follow-up.</t>
  </si>
  <si>
    <t>1A) Develop a graph that displays the number of new FP users, by method, during the first quarter of 2009.</t>
  </si>
  <si>
    <t>2) Develop a graph that shows FP clients by month (both new and revisits).</t>
  </si>
  <si>
    <t>3) What other information and indicators might be helpful to the government and/or international donors related to FP services?</t>
  </si>
  <si>
    <t>1C) What does this tell you about clinic performance?</t>
  </si>
  <si>
    <t xml:space="preserve">1)The target for Kateria City Clinic for new clients on FP for the year 2010 is 1,200 clients. Assuming the rate of increase for new users remains similar to quarter 1, will Kateria City Clinic reach its target by the end of the year?  </t>
  </si>
  <si>
    <t>New Clients</t>
  </si>
  <si>
    <t>The ministry of Health collects information on HBC services offered by local NGOs.  These data are aggregated quartely and reviewed by the Program Director. Below you will find the quarterly reports for the first two quarters of 2009 (January - June).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</si>
</sst>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yy;@"/>
    <numFmt numFmtId="165" formatCode="[$-409]mmmm\-yy;@"/>
  </numFmts>
  <fonts count="33" x14ac:knownFonts="1">
    <font>
      <sz val="10"/>
      <name val="Arial"/>
    </font>
    <font>
      <sz val="11"/>
      <name val="Arial"/>
      <family val="2"/>
    </font>
    <font>
      <sz val="11"/>
      <name val="Arial"/>
      <family val="2"/>
    </font>
    <font>
      <b/>
      <sz val="10"/>
      <name val="Arial"/>
      <family val="2"/>
    </font>
    <font>
      <b/>
      <i/>
      <sz val="11"/>
      <name val="Arial"/>
      <family val="2"/>
    </font>
    <font>
      <sz val="11"/>
      <name val="Times New Roman"/>
      <family val="1"/>
    </font>
    <font>
      <b/>
      <sz val="11"/>
      <name val="Arial"/>
      <family val="2"/>
    </font>
    <font>
      <sz val="8"/>
      <name val="Arial"/>
      <family val="2"/>
    </font>
    <font>
      <sz val="12"/>
      <name val="Arial"/>
      <family val="2"/>
    </font>
    <font>
      <b/>
      <sz val="14"/>
      <name val="Arial"/>
      <family val="2"/>
    </font>
    <font>
      <sz val="14"/>
      <name val="Arial"/>
      <family val="2"/>
    </font>
    <font>
      <b/>
      <sz val="12"/>
      <name val="Arial"/>
      <family val="2"/>
    </font>
    <font>
      <sz val="10"/>
      <name val="Arial"/>
      <family val="2"/>
    </font>
    <font>
      <sz val="12"/>
      <name val="Arial"/>
      <family val="2"/>
    </font>
    <font>
      <sz val="10"/>
      <name val="Times New Roman"/>
      <family val="1"/>
    </font>
    <font>
      <b/>
      <i/>
      <sz val="12"/>
      <name val="Arial"/>
      <family val="2"/>
    </font>
    <font>
      <sz val="10"/>
      <color indexed="8"/>
      <name val="Arial"/>
      <family val="2"/>
    </font>
    <font>
      <i/>
      <sz val="10"/>
      <name val="Arial"/>
      <family val="2"/>
    </font>
    <font>
      <i/>
      <sz val="11"/>
      <name val="Times New Roman"/>
      <family val="1"/>
    </font>
    <font>
      <i/>
      <sz val="11"/>
      <name val="Arial"/>
      <family val="2"/>
    </font>
    <font>
      <b/>
      <sz val="12"/>
      <color indexed="10"/>
      <name val="Arial"/>
      <family val="2"/>
    </font>
    <font>
      <sz val="14"/>
      <name val="Arial"/>
      <family val="2"/>
    </font>
    <font>
      <b/>
      <sz val="14"/>
      <color indexed="10"/>
      <name val="Arial"/>
      <family val="2"/>
    </font>
    <font>
      <b/>
      <i/>
      <sz val="10"/>
      <name val="Arial"/>
      <family val="2"/>
    </font>
    <font>
      <b/>
      <i/>
      <sz val="11"/>
      <name val="Times New Roman"/>
      <family val="1"/>
    </font>
    <font>
      <sz val="7"/>
      <name val="Arial"/>
      <family val="2"/>
    </font>
    <font>
      <i/>
      <sz val="8"/>
      <name val="Arial"/>
      <family val="2"/>
    </font>
    <font>
      <i/>
      <sz val="10"/>
      <color indexed="8"/>
      <name val="Arial"/>
      <family val="2"/>
    </font>
    <font>
      <sz val="11"/>
      <color indexed="8"/>
      <name val="Arial"/>
      <family val="2"/>
    </font>
    <font>
      <b/>
      <i/>
      <sz val="11"/>
      <color indexed="8"/>
      <name val="Arial"/>
      <family val="2"/>
    </font>
    <font>
      <b/>
      <i/>
      <sz val="10"/>
      <name val="Arial"/>
      <family val="2"/>
    </font>
    <font>
      <b/>
      <sz val="11"/>
      <color indexed="8"/>
      <name val="Arial"/>
      <family val="2"/>
    </font>
    <font>
      <i/>
      <sz val="11"/>
      <color indexed="8"/>
      <name val="Arial"/>
      <family val="2"/>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0" fontId="16" fillId="0" borderId="0"/>
  </cellStyleXfs>
  <cellXfs count="203">
    <xf numFmtId="0" fontId="0" fillId="0" borderId="0" xfId="0"/>
    <xf numFmtId="0" fontId="1" fillId="0" borderId="1" xfId="0" applyFont="1" applyBorder="1" applyAlignment="1">
      <alignment horizontal="center" wrapText="1"/>
    </xf>
    <xf numFmtId="0" fontId="0" fillId="0" borderId="1" xfId="0" applyBorder="1"/>
    <xf numFmtId="0" fontId="5" fillId="0" borderId="1" xfId="0" applyFont="1" applyBorder="1" applyAlignment="1">
      <alignment wrapText="1"/>
    </xf>
    <xf numFmtId="0" fontId="2" fillId="0" borderId="1" xfId="0" applyFont="1" applyFill="1" applyBorder="1" applyAlignment="1">
      <alignment vertical="top" wrapText="1"/>
    </xf>
    <xf numFmtId="0" fontId="3" fillId="0" borderId="0" xfId="0" applyFont="1"/>
    <xf numFmtId="0" fontId="1" fillId="0" borderId="1" xfId="0" applyFont="1" applyBorder="1" applyAlignment="1">
      <alignment horizontal="right" wrapText="1"/>
    </xf>
    <xf numFmtId="0" fontId="1" fillId="0" borderId="1" xfId="0" applyFont="1" applyFill="1" applyBorder="1" applyAlignment="1">
      <alignment horizontal="right" wrapText="1"/>
    </xf>
    <xf numFmtId="0" fontId="2" fillId="0" borderId="1" xfId="0" applyFont="1" applyBorder="1" applyAlignment="1">
      <alignment vertical="top" wrapText="1"/>
    </xf>
    <xf numFmtId="9" fontId="0" fillId="0" borderId="1" xfId="0" applyNumberFormat="1" applyBorder="1"/>
    <xf numFmtId="0" fontId="0" fillId="0" borderId="0" xfId="0" applyBorder="1" applyAlignment="1">
      <alignment vertical="top"/>
    </xf>
    <xf numFmtId="0" fontId="2" fillId="0" borderId="0" xfId="0" applyFont="1" applyBorder="1" applyAlignment="1">
      <alignment vertical="top" wrapText="1"/>
    </xf>
    <xf numFmtId="9" fontId="0" fillId="0" borderId="0" xfId="0" applyNumberFormat="1" applyBorder="1"/>
    <xf numFmtId="0" fontId="10" fillId="0" borderId="0" xfId="0" applyFont="1"/>
    <xf numFmtId="0" fontId="0" fillId="0" borderId="0" xfId="0" applyAlignment="1"/>
    <xf numFmtId="0" fontId="6" fillId="0" borderId="1" xfId="0" applyFont="1" applyBorder="1" applyAlignment="1">
      <alignment horizontal="center" wrapText="1"/>
    </xf>
    <xf numFmtId="0" fontId="0" fillId="0" borderId="0" xfId="0" applyAlignment="1">
      <alignment wrapText="1"/>
    </xf>
    <xf numFmtId="0" fontId="11" fillId="0" borderId="0" xfId="0" applyFont="1"/>
    <xf numFmtId="0" fontId="6" fillId="0" borderId="0" xfId="0" applyFont="1"/>
    <xf numFmtId="0" fontId="2" fillId="0" borderId="0" xfId="0" applyFont="1" applyAlignment="1">
      <alignment wrapText="1"/>
    </xf>
    <xf numFmtId="0" fontId="1" fillId="0" borderId="0" xfId="0" applyFont="1"/>
    <xf numFmtId="0" fontId="12" fillId="0" borderId="0" xfId="0" applyFont="1"/>
    <xf numFmtId="0" fontId="6" fillId="0" borderId="1" xfId="0" applyFont="1" applyFill="1" applyBorder="1" applyAlignment="1">
      <alignment horizontal="center" wrapText="1"/>
    </xf>
    <xf numFmtId="0" fontId="6" fillId="0" borderId="1" xfId="0" applyFont="1" applyFill="1" applyBorder="1" applyAlignment="1">
      <alignment vertical="top" wrapText="1"/>
    </xf>
    <xf numFmtId="0" fontId="6" fillId="0" borderId="1" xfId="0" applyFont="1" applyBorder="1" applyAlignment="1">
      <alignment vertical="top" wrapText="1"/>
    </xf>
    <xf numFmtId="0" fontId="2" fillId="0" borderId="0" xfId="0" applyFont="1"/>
    <xf numFmtId="0" fontId="14" fillId="0" borderId="0" xfId="0" applyFont="1" applyAlignment="1">
      <alignment wrapText="1"/>
    </xf>
    <xf numFmtId="0" fontId="8" fillId="0" borderId="0" xfId="0" applyFont="1"/>
    <xf numFmtId="0" fontId="19" fillId="0" borderId="4" xfId="0" quotePrefix="1" applyFont="1" applyBorder="1" applyAlignment="1">
      <alignment horizontal="center" wrapText="1"/>
    </xf>
    <xf numFmtId="1" fontId="0" fillId="0" borderId="1" xfId="0" applyNumberFormat="1" applyBorder="1"/>
    <xf numFmtId="0" fontId="0" fillId="0" borderId="0" xfId="0" applyBorder="1" applyAlignment="1"/>
    <xf numFmtId="0" fontId="1" fillId="0" borderId="0" xfId="0" quotePrefix="1" applyFont="1" applyBorder="1" applyAlignment="1">
      <alignment horizontal="center" wrapText="1"/>
    </xf>
    <xf numFmtId="0" fontId="1" fillId="0" borderId="0" xfId="0" quotePrefix="1" applyFont="1" applyFill="1" applyBorder="1" applyAlignment="1">
      <alignment horizontal="center" wrapText="1"/>
    </xf>
    <xf numFmtId="0" fontId="16" fillId="0" borderId="1" xfId="1" applyFont="1" applyFill="1" applyBorder="1" applyAlignment="1">
      <alignment horizontal="right" wrapText="1"/>
    </xf>
    <xf numFmtId="0" fontId="1" fillId="0" borderId="0" xfId="0" applyFont="1" applyBorder="1" applyAlignment="1">
      <alignment horizontal="right" wrapText="1"/>
    </xf>
    <xf numFmtId="0" fontId="1" fillId="0" borderId="0" xfId="0" applyFont="1" applyFill="1" applyBorder="1" applyAlignment="1">
      <alignment horizontal="right" wrapText="1"/>
    </xf>
    <xf numFmtId="1" fontId="0" fillId="0" borderId="0" xfId="0" applyNumberFormat="1" applyBorder="1"/>
    <xf numFmtId="1" fontId="0" fillId="0" borderId="0" xfId="0" applyNumberFormat="1"/>
    <xf numFmtId="0" fontId="2" fillId="0" borderId="7" xfId="0" applyFont="1" applyFill="1" applyBorder="1" applyAlignment="1">
      <alignment vertical="top" wrapText="1"/>
    </xf>
    <xf numFmtId="0" fontId="16" fillId="0" borderId="0" xfId="1" applyFont="1" applyFill="1" applyBorder="1" applyAlignment="1">
      <alignment wrapText="1"/>
    </xf>
    <xf numFmtId="0" fontId="16" fillId="0" borderId="0" xfId="1" applyFont="1" applyFill="1" applyBorder="1" applyAlignment="1">
      <alignment horizontal="right" wrapText="1"/>
    </xf>
    <xf numFmtId="15" fontId="16" fillId="0" borderId="0" xfId="1" applyNumberFormat="1" applyFont="1" applyFill="1" applyBorder="1" applyAlignment="1">
      <alignment horizontal="right" wrapText="1"/>
    </xf>
    <xf numFmtId="0" fontId="16" fillId="0" borderId="0" xfId="1" quotePrefix="1" applyFont="1" applyFill="1" applyBorder="1" applyAlignment="1">
      <alignment horizontal="center"/>
    </xf>
    <xf numFmtId="0" fontId="16" fillId="0" borderId="0" xfId="1" applyFont="1" applyFill="1" applyBorder="1" applyAlignment="1">
      <alignment horizontal="center"/>
    </xf>
    <xf numFmtId="16" fontId="16" fillId="0" borderId="0" xfId="1" quotePrefix="1" applyNumberFormat="1" applyFont="1" applyFill="1" applyBorder="1" applyAlignment="1">
      <alignment horizontal="center"/>
    </xf>
    <xf numFmtId="0" fontId="16" fillId="0" borderId="0" xfId="1" applyFont="1" applyFill="1" applyBorder="1" applyAlignment="1">
      <alignment horizontal="left" vertical="top" wrapText="1"/>
    </xf>
    <xf numFmtId="16" fontId="16" fillId="0" borderId="0" xfId="1" applyNumberFormat="1" applyFont="1" applyFill="1" applyBorder="1" applyAlignment="1">
      <alignment horizontal="left" vertical="top"/>
    </xf>
    <xf numFmtId="0" fontId="16" fillId="0" borderId="0" xfId="1" applyFont="1" applyFill="1" applyBorder="1" applyAlignment="1"/>
    <xf numFmtId="0" fontId="20" fillId="0" borderId="0" xfId="0" applyFont="1" applyFill="1"/>
    <xf numFmtId="0" fontId="8" fillId="0" borderId="0" xfId="0" applyFont="1" applyFill="1"/>
    <xf numFmtId="0" fontId="9" fillId="0" borderId="0" xfId="0" applyFont="1"/>
    <xf numFmtId="0" fontId="21" fillId="0" borderId="0" xfId="0" applyFont="1"/>
    <xf numFmtId="0" fontId="21" fillId="0" borderId="1" xfId="0" applyFont="1" applyBorder="1"/>
    <xf numFmtId="0" fontId="21" fillId="0" borderId="0" xfId="0" applyNumberFormat="1" applyFont="1" applyFill="1" applyBorder="1"/>
    <xf numFmtId="0" fontId="21" fillId="0" borderId="0" xfId="0" applyFont="1" applyFill="1"/>
    <xf numFmtId="0" fontId="23" fillId="2" borderId="8" xfId="0" applyFont="1" applyFill="1" applyBorder="1"/>
    <xf numFmtId="0" fontId="24" fillId="2" borderId="9" xfId="0" applyFont="1" applyFill="1" applyBorder="1" applyAlignment="1">
      <alignment wrapText="1"/>
    </xf>
    <xf numFmtId="0" fontId="18" fillId="2" borderId="9" xfId="0" applyFont="1" applyFill="1" applyBorder="1" applyAlignment="1">
      <alignment wrapText="1"/>
    </xf>
    <xf numFmtId="0" fontId="0" fillId="0" borderId="4" xfId="0" applyBorder="1" applyAlignment="1">
      <alignment wrapText="1"/>
    </xf>
    <xf numFmtId="0" fontId="25" fillId="0" borderId="4" xfId="0" applyFont="1" applyBorder="1" applyAlignment="1">
      <alignment wrapText="1"/>
    </xf>
    <xf numFmtId="0" fontId="26" fillId="0" borderId="1" xfId="0" applyFont="1" applyFill="1" applyBorder="1" applyAlignment="1">
      <alignment horizontal="center" wrapText="1"/>
    </xf>
    <xf numFmtId="2" fontId="0" fillId="0" borderId="1" xfId="0" applyNumberFormat="1" applyBorder="1"/>
    <xf numFmtId="0" fontId="16" fillId="0" borderId="1" xfId="1" applyFont="1" applyFill="1" applyBorder="1" applyAlignment="1">
      <alignment horizontal="left"/>
    </xf>
    <xf numFmtId="1" fontId="16" fillId="0" borderId="1" xfId="1" applyNumberFormat="1" applyFont="1" applyFill="1" applyBorder="1" applyAlignment="1">
      <alignment horizontal="right"/>
    </xf>
    <xf numFmtId="0" fontId="22" fillId="0" borderId="0" xfId="0" applyFont="1" applyFill="1"/>
    <xf numFmtId="1" fontId="16" fillId="0" borderId="0" xfId="1" applyNumberFormat="1" applyFont="1" applyFill="1" applyBorder="1" applyAlignment="1">
      <alignment horizontal="center"/>
    </xf>
    <xf numFmtId="164" fontId="19" fillId="0" borderId="4" xfId="0" quotePrefix="1" applyNumberFormat="1" applyFont="1" applyBorder="1" applyAlignment="1">
      <alignment horizontal="center" wrapText="1"/>
    </xf>
    <xf numFmtId="0" fontId="16" fillId="0" borderId="0" xfId="1" applyFont="1" applyFill="1" applyBorder="1" applyAlignment="1">
      <alignment horizontal="left" vertical="top"/>
    </xf>
    <xf numFmtId="0" fontId="27" fillId="0" borderId="0" xfId="1" applyFont="1" applyFill="1" applyBorder="1" applyAlignment="1">
      <alignment horizontal="left" vertical="top"/>
    </xf>
    <xf numFmtId="0" fontId="27" fillId="0" borderId="0" xfId="1" quotePrefix="1" applyFont="1" applyFill="1" applyBorder="1" applyAlignment="1">
      <alignment horizontal="left" vertical="top"/>
    </xf>
    <xf numFmtId="1" fontId="0" fillId="0" borderId="1" xfId="0" applyNumberFormat="1" applyFill="1" applyBorder="1"/>
    <xf numFmtId="0" fontId="17" fillId="0" borderId="4" xfId="0" applyFont="1" applyFill="1" applyBorder="1"/>
    <xf numFmtId="0" fontId="18" fillId="0" borderId="4" xfId="0" applyFont="1" applyFill="1" applyBorder="1" applyAlignment="1">
      <alignment wrapText="1"/>
    </xf>
    <xf numFmtId="0" fontId="19" fillId="0" borderId="4" xfId="0" quotePrefix="1" applyFont="1" applyFill="1" applyBorder="1" applyAlignment="1">
      <alignment horizontal="center" wrapText="1"/>
    </xf>
    <xf numFmtId="0" fontId="5" fillId="0" borderId="4" xfId="0" applyFont="1" applyFill="1" applyBorder="1" applyAlignment="1">
      <alignment wrapText="1"/>
    </xf>
    <xf numFmtId="0" fontId="12" fillId="0" borderId="1" xfId="1" applyFont="1" applyFill="1" applyBorder="1" applyAlignment="1">
      <alignment horizontal="right" wrapText="1"/>
    </xf>
    <xf numFmtId="0" fontId="12" fillId="0" borderId="0" xfId="0" applyFont="1" applyAlignment="1">
      <alignment horizontal="left"/>
    </xf>
    <xf numFmtId="1" fontId="0" fillId="3" borderId="1" xfId="0" applyNumberFormat="1" applyFill="1" applyBorder="1"/>
    <xf numFmtId="0" fontId="16" fillId="0" borderId="0" xfId="1" applyFont="1" applyFill="1" applyBorder="1" applyAlignment="1">
      <alignment horizontal="left"/>
    </xf>
    <xf numFmtId="1" fontId="12" fillId="0" borderId="0" xfId="0" applyNumberFormat="1" applyFont="1"/>
    <xf numFmtId="0" fontId="6" fillId="0" borderId="0" xfId="0" applyFont="1" applyBorder="1" applyAlignment="1">
      <alignment vertical="top" wrapText="1"/>
    </xf>
    <xf numFmtId="0" fontId="12" fillId="0" borderId="0" xfId="0" applyFont="1" applyAlignment="1">
      <alignment wrapText="1"/>
    </xf>
    <xf numFmtId="0" fontId="16" fillId="0" borderId="0" xfId="1" applyFont="1" applyFill="1" applyBorder="1" applyAlignment="1">
      <alignment horizontal="left" vertical="top" wrapText="1"/>
    </xf>
    <xf numFmtId="0" fontId="0" fillId="0" borderId="0" xfId="0" applyAlignment="1"/>
    <xf numFmtId="0" fontId="1" fillId="0" borderId="0" xfId="0" applyFont="1" applyAlignment="1">
      <alignment wrapText="1"/>
    </xf>
    <xf numFmtId="0" fontId="0" fillId="0" borderId="0" xfId="0" applyFill="1"/>
    <xf numFmtId="0" fontId="1" fillId="0" borderId="0" xfId="0" applyFont="1" applyFill="1" applyBorder="1" applyAlignment="1">
      <alignment vertical="top" wrapText="1"/>
    </xf>
    <xf numFmtId="9" fontId="0" fillId="0" borderId="0" xfId="0" applyNumberFormat="1" applyFill="1"/>
    <xf numFmtId="0" fontId="19" fillId="0" borderId="0" xfId="0" applyFont="1" applyFill="1" applyBorder="1" applyAlignment="1">
      <alignment horizontal="center" wrapText="1"/>
    </xf>
    <xf numFmtId="0" fontId="12" fillId="0" borderId="0" xfId="0" applyFont="1" applyFill="1" applyBorder="1" applyAlignment="1">
      <alignment wrapText="1"/>
    </xf>
    <xf numFmtId="1" fontId="0" fillId="0" borderId="0" xfId="0" applyNumberFormat="1" applyFill="1" applyBorder="1"/>
    <xf numFmtId="9" fontId="0" fillId="0" borderId="0" xfId="0" applyNumberFormat="1" applyFill="1" applyBorder="1"/>
    <xf numFmtId="0" fontId="12" fillId="0" borderId="0" xfId="0" applyFont="1" applyAlignment="1">
      <alignment wrapText="1"/>
    </xf>
    <xf numFmtId="0" fontId="2" fillId="0" borderId="0" xfId="0" applyFont="1" applyAlignment="1">
      <alignment wrapText="1"/>
    </xf>
    <xf numFmtId="0" fontId="28" fillId="0" borderId="1" xfId="1" applyFont="1" applyFill="1" applyBorder="1" applyAlignment="1"/>
    <xf numFmtId="1" fontId="28" fillId="0" borderId="1" xfId="1" applyNumberFormat="1" applyFont="1" applyFill="1" applyBorder="1" applyAlignment="1"/>
    <xf numFmtId="1" fontId="16" fillId="0" borderId="0" xfId="1" applyNumberFormat="1" applyFont="1" applyFill="1" applyBorder="1" applyAlignment="1"/>
    <xf numFmtId="0" fontId="0" fillId="0" borderId="0" xfId="0" applyAlignment="1">
      <alignment horizontal="left" vertical="top"/>
    </xf>
    <xf numFmtId="0" fontId="29" fillId="0" borderId="0" xfId="1" applyFont="1" applyFill="1" applyBorder="1" applyAlignment="1">
      <alignment horizontal="left" vertical="top" wrapText="1"/>
    </xf>
    <xf numFmtId="9" fontId="16" fillId="0" borderId="0" xfId="1" applyNumberFormat="1" applyFont="1" applyFill="1" applyBorder="1" applyAlignment="1">
      <alignment horizontal="center"/>
    </xf>
    <xf numFmtId="0" fontId="27" fillId="0" borderId="0" xfId="1" applyFont="1" applyFill="1" applyBorder="1" applyAlignment="1">
      <alignment horizontal="left"/>
    </xf>
    <xf numFmtId="0" fontId="1" fillId="0" borderId="1" xfId="0" applyFont="1" applyFill="1" applyBorder="1" applyAlignment="1">
      <alignment vertical="top" wrapText="1"/>
    </xf>
    <xf numFmtId="0" fontId="12" fillId="0" borderId="0" xfId="0" applyFont="1" applyAlignment="1"/>
    <xf numFmtId="0" fontId="6" fillId="0" borderId="0" xfId="0" applyFont="1" applyBorder="1" applyAlignment="1">
      <alignment vertical="top"/>
    </xf>
    <xf numFmtId="0" fontId="1" fillId="0" borderId="1" xfId="0" applyFont="1" applyBorder="1" applyAlignment="1">
      <alignment vertical="top" wrapText="1"/>
    </xf>
    <xf numFmtId="0" fontId="1" fillId="0" borderId="1" xfId="0" applyNumberFormat="1" applyFont="1" applyBorder="1"/>
    <xf numFmtId="0" fontId="1" fillId="0" borderId="5" xfId="0" applyFont="1" applyBorder="1" applyAlignment="1">
      <alignment horizontal="left" vertical="top" wrapText="1"/>
    </xf>
    <xf numFmtId="0" fontId="1" fillId="0" borderId="0" xfId="0" applyFont="1" applyAlignment="1">
      <alignment horizontal="left" vertical="top" wrapText="1"/>
    </xf>
    <xf numFmtId="0" fontId="1" fillId="0" borderId="1" xfId="0" applyFont="1" applyBorder="1"/>
    <xf numFmtId="0" fontId="1" fillId="0" borderId="4" xfId="0" applyFont="1" applyBorder="1"/>
    <xf numFmtId="3" fontId="1" fillId="0" borderId="1" xfId="0" applyNumberFormat="1" applyFont="1" applyBorder="1"/>
    <xf numFmtId="0" fontId="1" fillId="0" borderId="1" xfId="0" applyFont="1" applyBorder="1" applyAlignment="1">
      <alignment vertical="top"/>
    </xf>
    <xf numFmtId="0" fontId="6" fillId="0" borderId="1" xfId="0" applyFont="1" applyBorder="1"/>
    <xf numFmtId="0" fontId="2" fillId="0" borderId="1" xfId="0" applyFont="1" applyBorder="1"/>
    <xf numFmtId="0" fontId="1" fillId="0" borderId="1" xfId="0" applyFont="1" applyBorder="1" applyAlignment="1">
      <alignment wrapText="1"/>
    </xf>
    <xf numFmtId="0" fontId="19" fillId="0" borderId="1" xfId="0" applyFont="1" applyBorder="1"/>
    <xf numFmtId="0" fontId="1" fillId="0" borderId="18" xfId="0" applyFont="1" applyBorder="1"/>
    <xf numFmtId="0" fontId="19" fillId="0" borderId="18" xfId="0" applyFont="1" applyBorder="1"/>
    <xf numFmtId="0" fontId="1" fillId="0" borderId="0" xfId="0" applyFont="1" applyBorder="1"/>
    <xf numFmtId="0" fontId="1" fillId="0" borderId="19" xfId="0" applyFont="1" applyBorder="1"/>
    <xf numFmtId="0" fontId="2" fillId="0" borderId="19" xfId="0" applyFont="1" applyBorder="1"/>
    <xf numFmtId="0" fontId="19" fillId="0" borderId="19" xfId="0" applyFont="1" applyBorder="1"/>
    <xf numFmtId="3" fontId="1" fillId="0" borderId="0" xfId="0" applyNumberFormat="1" applyFont="1" applyBorder="1"/>
    <xf numFmtId="0" fontId="29" fillId="0" borderId="1" xfId="1" applyFont="1" applyFill="1" applyBorder="1" applyAlignment="1">
      <alignment horizontal="left" vertical="top" wrapText="1"/>
    </xf>
    <xf numFmtId="164" fontId="32" fillId="0" borderId="1" xfId="1" applyNumberFormat="1" applyFont="1" applyFill="1" applyBorder="1" applyAlignment="1">
      <alignment horizontal="left" vertical="top" wrapText="1"/>
    </xf>
    <xf numFmtId="164" fontId="12" fillId="0" borderId="0" xfId="0" applyNumberFormat="1" applyFont="1" applyFill="1"/>
    <xf numFmtId="0" fontId="28" fillId="0" borderId="1" xfId="1" applyFont="1" applyFill="1" applyBorder="1" applyAlignment="1">
      <alignment horizontal="left" vertical="top" wrapText="1"/>
    </xf>
    <xf numFmtId="0" fontId="28" fillId="0" borderId="1" xfId="1" applyFont="1" applyFill="1" applyBorder="1" applyAlignment="1">
      <alignment horizontal="right" vertical="top" wrapText="1"/>
    </xf>
    <xf numFmtId="0" fontId="12" fillId="0" borderId="0" xfId="0" applyFont="1" applyFill="1" applyAlignment="1">
      <alignment horizontal="right"/>
    </xf>
    <xf numFmtId="164" fontId="32" fillId="0" borderId="1" xfId="1" applyNumberFormat="1" applyFont="1" applyFill="1" applyBorder="1" applyAlignment="1">
      <alignment horizontal="center" vertical="top" wrapText="1"/>
    </xf>
    <xf numFmtId="1" fontId="12" fillId="0" borderId="1" xfId="0" applyNumberFormat="1" applyFont="1" applyBorder="1"/>
    <xf numFmtId="0" fontId="12" fillId="0" borderId="0" xfId="0" applyFont="1" applyAlignment="1">
      <alignment horizontal="left" wrapText="1"/>
    </xf>
    <xf numFmtId="0" fontId="12" fillId="0" borderId="0" xfId="0" applyFont="1" applyAlignment="1">
      <alignment wrapText="1"/>
    </xf>
    <xf numFmtId="0" fontId="19" fillId="0" borderId="0" xfId="0" applyFont="1"/>
    <xf numFmtId="0" fontId="17" fillId="0" borderId="0" xfId="0" applyFont="1"/>
    <xf numFmtId="0" fontId="1" fillId="0" borderId="3" xfId="0" applyFont="1" applyBorder="1"/>
    <xf numFmtId="0" fontId="1" fillId="0" borderId="20" xfId="0" applyFont="1" applyBorder="1"/>
    <xf numFmtId="0" fontId="2" fillId="0" borderId="20" xfId="0" applyFont="1" applyBorder="1"/>
    <xf numFmtId="0" fontId="2" fillId="0" borderId="12" xfId="0" applyFont="1" applyBorder="1"/>
    <xf numFmtId="0" fontId="2" fillId="0" borderId="3" xfId="0" applyFont="1" applyBorder="1"/>
    <xf numFmtId="1" fontId="12" fillId="0" borderId="1" xfId="0" applyNumberFormat="1" applyFont="1" applyFill="1" applyBorder="1"/>
    <xf numFmtId="0" fontId="2" fillId="0" borderId="0" xfId="0" applyFont="1" applyAlignment="1">
      <alignment wrapText="1"/>
    </xf>
    <xf numFmtId="0" fontId="0" fillId="0" borderId="0" xfId="0" applyAlignment="1"/>
    <xf numFmtId="0" fontId="1" fillId="0" borderId="0" xfId="0" applyFont="1" applyAlignment="1">
      <alignment wrapText="1"/>
    </xf>
    <xf numFmtId="0" fontId="16" fillId="0" borderId="1" xfId="1" applyFont="1" applyFill="1" applyBorder="1" applyAlignment="1">
      <alignment horizontal="right" vertical="top" wrapText="1"/>
    </xf>
    <xf numFmtId="0" fontId="12" fillId="0" borderId="1" xfId="0" applyFont="1" applyFill="1" applyBorder="1" applyAlignment="1">
      <alignment horizontal="right" wrapText="1"/>
    </xf>
    <xf numFmtId="0" fontId="12" fillId="0" borderId="1" xfId="0" applyFont="1" applyBorder="1" applyAlignment="1">
      <alignment horizontal="right" wrapText="1"/>
    </xf>
    <xf numFmtId="0" fontId="4" fillId="0" borderId="0" xfId="0" applyFont="1"/>
    <xf numFmtId="0" fontId="0" fillId="0" borderId="0" xfId="0" applyAlignment="1">
      <alignment wrapText="1"/>
    </xf>
    <xf numFmtId="0" fontId="1" fillId="0" borderId="0" xfId="0" applyFont="1" applyAlignment="1">
      <alignment horizontal="left" wrapText="1"/>
    </xf>
    <xf numFmtId="3" fontId="0" fillId="0" borderId="1" xfId="0" applyNumberFormat="1" applyBorder="1"/>
    <xf numFmtId="3" fontId="16" fillId="0" borderId="1" xfId="1" applyNumberFormat="1" applyFont="1" applyFill="1" applyBorder="1" applyAlignment="1">
      <alignment horizontal="right"/>
    </xf>
    <xf numFmtId="0" fontId="0" fillId="0" borderId="0" xfId="0" applyAlignment="1">
      <alignment vertical="top"/>
    </xf>
    <xf numFmtId="0" fontId="12" fillId="0" borderId="0" xfId="0" applyFont="1" applyAlignment="1">
      <alignment horizontal="left" wrapText="1"/>
    </xf>
    <xf numFmtId="0" fontId="29" fillId="4" borderId="1" xfId="1" applyFont="1" applyFill="1" applyBorder="1" applyAlignment="1">
      <alignment horizontal="left" vertical="top" wrapText="1"/>
    </xf>
    <xf numFmtId="0" fontId="12" fillId="0" borderId="0" xfId="0" applyFont="1" applyAlignment="1">
      <alignment wrapText="1"/>
    </xf>
    <xf numFmtId="0" fontId="0" fillId="0" borderId="0" xfId="0" applyAlignment="1">
      <alignment wrapText="1"/>
    </xf>
    <xf numFmtId="0" fontId="16" fillId="0" borderId="0" xfId="1" applyFont="1" applyFill="1" applyBorder="1" applyAlignment="1">
      <alignment horizontal="left" vertical="top" wrapText="1"/>
    </xf>
    <xf numFmtId="0" fontId="4" fillId="4" borderId="10" xfId="0" applyFont="1" applyFill="1" applyBorder="1" applyAlignment="1">
      <alignment horizontal="left" wrapText="1"/>
    </xf>
    <xf numFmtId="0" fontId="4" fillId="4" borderId="11" xfId="0" applyFont="1" applyFill="1" applyBorder="1" applyAlignment="1">
      <alignment horizontal="left" wrapText="1"/>
    </xf>
    <xf numFmtId="0" fontId="4" fillId="4" borderId="2" xfId="0" applyFont="1" applyFill="1" applyBorder="1" applyAlignment="1">
      <alignment horizontal="left" wrapText="1"/>
    </xf>
    <xf numFmtId="0" fontId="12" fillId="0" borderId="0" xfId="0" applyFont="1" applyFill="1" applyAlignment="1">
      <alignment wrapText="1"/>
    </xf>
    <xf numFmtId="0" fontId="6" fillId="0" borderId="3" xfId="0" applyFont="1" applyBorder="1" applyAlignment="1">
      <alignment horizontal="center" wrapText="1"/>
    </xf>
    <xf numFmtId="0" fontId="6" fillId="0" borderId="12" xfId="0" applyFont="1" applyBorder="1" applyAlignment="1">
      <alignment horizontal="center" wrapText="1"/>
    </xf>
    <xf numFmtId="0" fontId="4" fillId="0" borderId="0" xfId="0" applyFont="1" applyFill="1" applyBorder="1" applyAlignment="1">
      <alignment vertical="top" wrapText="1"/>
    </xf>
    <xf numFmtId="0" fontId="4" fillId="0" borderId="0" xfId="0" applyFont="1" applyAlignment="1">
      <alignment wrapText="1"/>
    </xf>
    <xf numFmtId="0" fontId="12" fillId="0" borderId="0" xfId="0" applyFont="1" applyFill="1" applyBorder="1" applyAlignment="1">
      <alignment vertical="top" wrapText="1"/>
    </xf>
    <xf numFmtId="0" fontId="12" fillId="0" borderId="0" xfId="0" applyFont="1" applyAlignment="1">
      <alignment vertical="top" wrapText="1"/>
    </xf>
    <xf numFmtId="0" fontId="6" fillId="0" borderId="1" xfId="0" applyFont="1" applyBorder="1" applyAlignment="1">
      <alignment horizontal="center" wrapText="1"/>
    </xf>
    <xf numFmtId="0" fontId="4" fillId="2" borderId="1" xfId="0" applyFont="1" applyFill="1" applyBorder="1" applyAlignment="1">
      <alignment wrapText="1"/>
    </xf>
    <xf numFmtId="0" fontId="0" fillId="0" borderId="1" xfId="0" applyBorder="1" applyAlignment="1"/>
    <xf numFmtId="0" fontId="6" fillId="0" borderId="3" xfId="0" applyFont="1" applyBorder="1" applyAlignment="1">
      <alignment horizontal="center"/>
    </xf>
    <xf numFmtId="0" fontId="0" fillId="0" borderId="12" xfId="0" applyBorder="1" applyAlignment="1">
      <alignment horizontal="center"/>
    </xf>
    <xf numFmtId="0" fontId="3" fillId="0" borderId="12" xfId="0" applyFont="1" applyBorder="1" applyAlignment="1">
      <alignment horizontal="center"/>
    </xf>
    <xf numFmtId="0" fontId="1" fillId="0" borderId="0" xfId="0" applyFont="1" applyAlignment="1">
      <alignment wrapText="1"/>
    </xf>
    <xf numFmtId="0" fontId="2" fillId="0" borderId="0" xfId="0" applyFont="1" applyAlignment="1">
      <alignment wrapText="1"/>
    </xf>
    <xf numFmtId="0" fontId="0" fillId="0" borderId="0" xfId="0" applyAlignment="1"/>
    <xf numFmtId="0" fontId="6" fillId="0" borderId="3" xfId="0" applyFont="1" applyBorder="1" applyAlignment="1">
      <alignment horizontal="left"/>
    </xf>
    <xf numFmtId="0" fontId="6" fillId="0" borderId="12" xfId="0" applyFont="1" applyBorder="1" applyAlignment="1">
      <alignment horizontal="left"/>
    </xf>
    <xf numFmtId="0" fontId="1" fillId="0" borderId="0" xfId="0" applyFont="1" applyAlignment="1">
      <alignment horizontal="left"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23" fillId="2" borderId="4" xfId="0" applyFont="1" applyFill="1" applyBorder="1" applyAlignment="1">
      <alignment wrapText="1"/>
    </xf>
    <xf numFmtId="0" fontId="12" fillId="0" borderId="4" xfId="0" applyFont="1" applyBorder="1" applyAlignment="1"/>
    <xf numFmtId="0" fontId="12" fillId="0" borderId="0" xfId="0" applyFont="1" applyAlignment="1">
      <alignment horizontal="left" vertical="top" wrapText="1"/>
    </xf>
    <xf numFmtId="0" fontId="1" fillId="0" borderId="1" xfId="0" applyFont="1" applyBorder="1" applyAlignment="1">
      <alignment horizontal="left" vertical="top"/>
    </xf>
    <xf numFmtId="165" fontId="1" fillId="0" borderId="1" xfId="0" applyNumberFormat="1" applyFont="1" applyBorder="1" applyAlignment="1">
      <alignment horizontal="left" vertical="top"/>
    </xf>
    <xf numFmtId="0" fontId="19" fillId="0" borderId="3" xfId="0" applyFont="1" applyBorder="1" applyAlignment="1">
      <alignment horizontal="left"/>
    </xf>
    <xf numFmtId="0" fontId="19" fillId="0" borderId="20" xfId="0" applyFont="1" applyBorder="1" applyAlignment="1">
      <alignment horizontal="left"/>
    </xf>
    <xf numFmtId="0" fontId="19" fillId="0" borderId="12" xfId="0" applyFont="1" applyBorder="1" applyAlignment="1">
      <alignment horizontal="left"/>
    </xf>
    <xf numFmtId="0" fontId="19" fillId="0" borderId="3" xfId="0" applyFont="1" applyBorder="1" applyAlignment="1">
      <alignment horizontal="center"/>
    </xf>
    <xf numFmtId="0" fontId="19" fillId="0" borderId="12" xfId="0" applyFont="1" applyBorder="1" applyAlignment="1">
      <alignment horizontal="center"/>
    </xf>
    <xf numFmtId="0" fontId="30" fillId="4" borderId="0" xfId="0" applyFont="1" applyFill="1" applyAlignment="1">
      <alignment horizontal="left" vertical="top"/>
    </xf>
    <xf numFmtId="0" fontId="4" fillId="2" borderId="13" xfId="0" applyFont="1" applyFill="1" applyBorder="1" applyAlignment="1">
      <alignment horizontal="left" wrapText="1"/>
    </xf>
    <xf numFmtId="0" fontId="4" fillId="2" borderId="14" xfId="0" applyFont="1" applyFill="1" applyBorder="1" applyAlignment="1">
      <alignment horizontal="left" wrapText="1"/>
    </xf>
    <xf numFmtId="0" fontId="4" fillId="2" borderId="15" xfId="0" applyFont="1" applyFill="1" applyBorder="1" applyAlignment="1">
      <alignment horizontal="left" wrapText="1"/>
    </xf>
    <xf numFmtId="0" fontId="4" fillId="2" borderId="6" xfId="0" applyFont="1" applyFill="1" applyBorder="1" applyAlignment="1">
      <alignment horizontal="center" wrapText="1"/>
    </xf>
    <xf numFmtId="0" fontId="4" fillId="2" borderId="16" xfId="0" applyFont="1" applyFill="1" applyBorder="1" applyAlignment="1">
      <alignment horizontal="center" wrapText="1"/>
    </xf>
    <xf numFmtId="0" fontId="4" fillId="2" borderId="17" xfId="0" applyFont="1" applyFill="1" applyBorder="1" applyAlignment="1">
      <alignment horizontal="center" wrapText="1"/>
    </xf>
    <xf numFmtId="0" fontId="15" fillId="2" borderId="1" xfId="0" applyFont="1" applyFill="1" applyBorder="1" applyAlignment="1">
      <alignment wrapText="1"/>
    </xf>
    <xf numFmtId="0" fontId="13" fillId="0" borderId="1" xfId="0" applyFont="1" applyBorder="1" applyAlignment="1"/>
    <xf numFmtId="16" fontId="1" fillId="0" borderId="0" xfId="0" applyNumberFormat="1" applyFont="1" applyAlignment="1">
      <alignment horizontal="left" vertical="top" wrapText="1"/>
    </xf>
    <xf numFmtId="16" fontId="31" fillId="0" borderId="0" xfId="1" quotePrefix="1" applyNumberFormat="1" applyFont="1" applyFill="1" applyBorder="1" applyAlignment="1">
      <alignment horizontal="left"/>
    </xf>
  </cellXfs>
  <cellStyles count="2">
    <cellStyle name="Normal" xfId="0" builtinId="0"/>
    <cellStyle name="Normal_HBC"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4"/>
  <sheetViews>
    <sheetView zoomScaleNormal="100" workbookViewId="0">
      <selection activeCell="W17" sqref="W17"/>
    </sheetView>
  </sheetViews>
  <sheetFormatPr defaultRowHeight="13.2" x14ac:dyDescent="0.25"/>
  <cols>
    <col min="1" max="1" width="22.109375" customWidth="1"/>
    <col min="2" max="2" width="18.44140625" customWidth="1"/>
    <col min="8" max="8" width="13.88671875" customWidth="1"/>
    <col min="9" max="9" width="4.44140625" hidden="1" customWidth="1"/>
    <col min="10" max="10" width="4.6640625" hidden="1" customWidth="1"/>
    <col min="11" max="12" width="4" hidden="1" customWidth="1"/>
    <col min="13" max="13" width="4.33203125" hidden="1" customWidth="1"/>
    <col min="14" max="14" width="4.88671875" hidden="1" customWidth="1"/>
    <col min="15" max="15" width="7.5546875" customWidth="1"/>
  </cols>
  <sheetData>
    <row r="1" spans="1:14" ht="15.6" x14ac:dyDescent="0.3">
      <c r="A1" s="17" t="s">
        <v>193</v>
      </c>
    </row>
    <row r="2" spans="1:14" ht="13.8" x14ac:dyDescent="0.25">
      <c r="A2" s="18" t="s">
        <v>194</v>
      </c>
    </row>
    <row r="3" spans="1:14" ht="13.8" x14ac:dyDescent="0.25">
      <c r="A3" s="18"/>
    </row>
    <row r="4" spans="1:14" x14ac:dyDescent="0.25">
      <c r="A4" s="157" t="s">
        <v>195</v>
      </c>
      <c r="B4" s="157"/>
      <c r="C4" s="157"/>
      <c r="D4" s="157"/>
      <c r="E4" s="157"/>
      <c r="F4" s="157"/>
      <c r="G4" s="157"/>
      <c r="H4" s="157"/>
    </row>
    <row r="5" spans="1:14" ht="31.5" customHeight="1" x14ac:dyDescent="0.25">
      <c r="A5" s="157"/>
      <c r="B5" s="157"/>
      <c r="C5" s="157"/>
      <c r="D5" s="157"/>
      <c r="E5" s="157"/>
      <c r="F5" s="157"/>
      <c r="G5" s="157"/>
      <c r="H5" s="157"/>
    </row>
    <row r="6" spans="1:14" ht="10.5" customHeight="1" x14ac:dyDescent="0.25">
      <c r="A6" s="157"/>
      <c r="B6" s="157"/>
      <c r="C6" s="157"/>
      <c r="D6" s="157"/>
      <c r="E6" s="157"/>
      <c r="F6" s="157"/>
      <c r="G6" s="157"/>
      <c r="H6" s="157"/>
    </row>
    <row r="7" spans="1:14" hidden="1" x14ac:dyDescent="0.25">
      <c r="A7" s="157"/>
      <c r="B7" s="157"/>
      <c r="C7" s="157"/>
      <c r="D7" s="157"/>
      <c r="E7" s="157"/>
      <c r="F7" s="157"/>
      <c r="G7" s="157"/>
      <c r="H7" s="157"/>
    </row>
    <row r="8" spans="1:14" hidden="1" x14ac:dyDescent="0.25">
      <c r="A8" s="157"/>
      <c r="B8" s="157"/>
      <c r="C8" s="157"/>
      <c r="D8" s="157"/>
      <c r="E8" s="157"/>
      <c r="F8" s="157"/>
      <c r="G8" s="157"/>
      <c r="H8" s="157"/>
    </row>
    <row r="9" spans="1:14" ht="17.399999999999999" customHeight="1" x14ac:dyDescent="0.25">
      <c r="A9" s="154" t="s">
        <v>211</v>
      </c>
      <c r="B9" s="154"/>
      <c r="C9" s="154"/>
      <c r="D9" s="154"/>
      <c r="E9" s="154"/>
      <c r="F9" s="154"/>
      <c r="G9" s="154"/>
      <c r="H9" s="154"/>
    </row>
    <row r="10" spans="1:14" s="125" customFormat="1" ht="17.399999999999999" customHeight="1" x14ac:dyDescent="0.25">
      <c r="A10" s="124" t="s">
        <v>44</v>
      </c>
      <c r="B10" s="124"/>
      <c r="C10" s="129">
        <v>40187</v>
      </c>
      <c r="D10" s="129">
        <v>40218</v>
      </c>
      <c r="E10" s="129">
        <v>40246</v>
      </c>
      <c r="F10" s="129">
        <v>40277</v>
      </c>
      <c r="G10" s="129">
        <v>40307</v>
      </c>
      <c r="H10" s="129">
        <v>40338</v>
      </c>
    </row>
    <row r="11" spans="1:14" s="85" customFormat="1" ht="17.399999999999999" customHeight="1" x14ac:dyDescent="0.25">
      <c r="A11" s="123"/>
      <c r="B11" s="123"/>
      <c r="C11" s="123"/>
      <c r="D11" s="123"/>
      <c r="E11" s="123"/>
      <c r="F11" s="123"/>
      <c r="G11" s="123"/>
      <c r="H11" s="123"/>
    </row>
    <row r="12" spans="1:14" s="128" customFormat="1" ht="17.399999999999999" customHeight="1" x14ac:dyDescent="0.25">
      <c r="A12" s="126" t="s">
        <v>51</v>
      </c>
      <c r="B12" s="127"/>
      <c r="C12" s="144">
        <v>101</v>
      </c>
      <c r="D12" s="144">
        <v>108</v>
      </c>
      <c r="E12" s="144">
        <v>114</v>
      </c>
      <c r="F12" s="144">
        <v>122</v>
      </c>
      <c r="G12" s="144">
        <v>131</v>
      </c>
      <c r="H12" s="144">
        <v>142</v>
      </c>
    </row>
    <row r="13" spans="1:14" ht="14.4" customHeight="1" x14ac:dyDescent="0.25">
      <c r="A13" s="4" t="s">
        <v>52</v>
      </c>
      <c r="B13" s="4"/>
      <c r="C13" s="145">
        <v>7</v>
      </c>
      <c r="D13" s="145">
        <v>6</v>
      </c>
      <c r="E13" s="145">
        <v>8</v>
      </c>
      <c r="F13" s="145">
        <v>9</v>
      </c>
      <c r="G13" s="145">
        <v>11</v>
      </c>
      <c r="H13" s="145">
        <v>10</v>
      </c>
    </row>
    <row r="14" spans="1:14" ht="13.8" x14ac:dyDescent="0.25">
      <c r="A14" s="4" t="s">
        <v>53</v>
      </c>
      <c r="B14" s="8"/>
      <c r="C14" s="130">
        <v>108</v>
      </c>
      <c r="D14" s="130">
        <v>114</v>
      </c>
      <c r="E14" s="130">
        <v>122</v>
      </c>
      <c r="F14" s="130">
        <v>131</v>
      </c>
      <c r="G14" s="130">
        <v>142</v>
      </c>
      <c r="H14" s="130">
        <v>152</v>
      </c>
    </row>
    <row r="15" spans="1:14" s="85" customFormat="1" ht="27.6" x14ac:dyDescent="0.25">
      <c r="A15" s="101" t="s">
        <v>177</v>
      </c>
      <c r="B15" s="4"/>
      <c r="C15" s="140">
        <v>29</v>
      </c>
      <c r="D15" s="140">
        <v>30</v>
      </c>
      <c r="E15" s="140">
        <v>34</v>
      </c>
      <c r="F15" s="140">
        <v>38</v>
      </c>
      <c r="G15" s="140">
        <v>39</v>
      </c>
      <c r="H15" s="140">
        <v>44</v>
      </c>
    </row>
    <row r="16" spans="1:14" ht="13.8" x14ac:dyDescent="0.25">
      <c r="A16" s="101" t="s">
        <v>178</v>
      </c>
      <c r="B16" s="4"/>
      <c r="C16" s="146">
        <v>69</v>
      </c>
      <c r="D16" s="33">
        <v>78</v>
      </c>
      <c r="E16" s="33">
        <v>88</v>
      </c>
      <c r="F16" s="33">
        <v>97</v>
      </c>
      <c r="G16" s="33">
        <v>105</v>
      </c>
      <c r="H16" s="33">
        <v>116</v>
      </c>
      <c r="I16" s="34"/>
      <c r="J16" s="34"/>
      <c r="K16" s="34"/>
      <c r="L16" s="34"/>
      <c r="M16" s="34"/>
      <c r="N16" s="34"/>
    </row>
    <row r="17" spans="1:42" ht="13.8" x14ac:dyDescent="0.25">
      <c r="A17" s="101" t="s">
        <v>179</v>
      </c>
      <c r="B17" s="4"/>
      <c r="C17" s="145">
        <v>9</v>
      </c>
      <c r="D17" s="145">
        <v>10</v>
      </c>
      <c r="E17" s="145">
        <v>9</v>
      </c>
      <c r="F17" s="145">
        <v>8</v>
      </c>
      <c r="G17" s="145">
        <v>11</v>
      </c>
      <c r="H17" s="145">
        <v>9</v>
      </c>
      <c r="I17" s="35"/>
      <c r="J17" s="34"/>
      <c r="K17" s="35"/>
      <c r="L17" s="35"/>
      <c r="M17" s="35"/>
      <c r="N17" s="34"/>
    </row>
    <row r="18" spans="1:42" ht="13.8" x14ac:dyDescent="0.25">
      <c r="A18" s="101" t="s">
        <v>180</v>
      </c>
      <c r="B18" s="4"/>
      <c r="C18" s="145">
        <f t="shared" ref="C18:H18" si="0">SUM(C16:C17)</f>
        <v>78</v>
      </c>
      <c r="D18" s="145">
        <f t="shared" si="0"/>
        <v>88</v>
      </c>
      <c r="E18" s="145">
        <f t="shared" si="0"/>
        <v>97</v>
      </c>
      <c r="F18" s="145">
        <f t="shared" si="0"/>
        <v>105</v>
      </c>
      <c r="G18" s="145">
        <f t="shared" si="0"/>
        <v>116</v>
      </c>
      <c r="H18" s="145">
        <f t="shared" si="0"/>
        <v>125</v>
      </c>
      <c r="I18" s="35"/>
      <c r="J18" s="34"/>
      <c r="K18" s="35"/>
      <c r="L18" s="35"/>
      <c r="M18" s="35"/>
      <c r="N18" s="34"/>
    </row>
    <row r="19" spans="1:42" s="37" customFormat="1" ht="28.2" thickBot="1" x14ac:dyDescent="0.3">
      <c r="A19" s="101" t="s">
        <v>181</v>
      </c>
      <c r="B19" s="8"/>
      <c r="C19" s="140">
        <v>64</v>
      </c>
      <c r="D19" s="140">
        <v>72</v>
      </c>
      <c r="E19" s="140">
        <v>82</v>
      </c>
      <c r="F19" s="140">
        <v>92</v>
      </c>
      <c r="G19" s="140">
        <v>102</v>
      </c>
      <c r="H19" s="140">
        <v>98</v>
      </c>
      <c r="I19" s="36">
        <f t="shared" ref="I19:N19" si="1">H19*(1+$H$22)</f>
        <v>-286.31372549019608</v>
      </c>
      <c r="J19" s="36">
        <f t="shared" si="1"/>
        <v>836.48519800076883</v>
      </c>
      <c r="K19" s="36">
        <f t="shared" si="1"/>
        <v>-2443.8489118061675</v>
      </c>
      <c r="L19" s="36">
        <f t="shared" si="1"/>
        <v>7139.8723109631164</v>
      </c>
      <c r="M19" s="36">
        <f t="shared" si="1"/>
        <v>-20859.626947715769</v>
      </c>
      <c r="N19" s="36">
        <f t="shared" si="1"/>
        <v>60942.831670777443</v>
      </c>
      <c r="O19" s="36"/>
      <c r="P19" s="43"/>
      <c r="Q19" s="78"/>
      <c r="R19" s="43"/>
      <c r="V19" s="79" t="s">
        <v>101</v>
      </c>
    </row>
    <row r="20" spans="1:42" ht="14.25" hidden="1" customHeight="1" x14ac:dyDescent="0.25">
      <c r="A20" s="38" t="s">
        <v>56</v>
      </c>
      <c r="D20">
        <f>(D19-C19)/D19</f>
        <v>0.1111111111111111</v>
      </c>
      <c r="E20">
        <f>(E19-D19)/E19</f>
        <v>0.12195121951219512</v>
      </c>
      <c r="F20">
        <f>(F19-E19)/F19</f>
        <v>0.10869565217391304</v>
      </c>
      <c r="G20">
        <f>(G19-F19)/G19</f>
        <v>9.8039215686274508E-2</v>
      </c>
      <c r="H20">
        <f>(H19-G19)/H19</f>
        <v>-4.0816326530612242E-2</v>
      </c>
    </row>
    <row r="21" spans="1:42" ht="12.75" hidden="1" customHeight="1" x14ac:dyDescent="0.25">
      <c r="A21" s="39"/>
      <c r="B21" s="39"/>
      <c r="C21" s="39"/>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1"/>
      <c r="AP21" s="41"/>
    </row>
    <row r="22" spans="1:42" ht="12.75" hidden="1" customHeight="1" x14ac:dyDescent="0.25">
      <c r="A22" s="42"/>
      <c r="B22" s="43"/>
      <c r="C22" s="43"/>
      <c r="D22" s="43">
        <f>((D19-C19)/C19)*100</f>
        <v>12.5</v>
      </c>
      <c r="E22" s="43">
        <f>((E19-D19)/D19)*100</f>
        <v>13.888888888888889</v>
      </c>
      <c r="F22" s="43">
        <f>((F19-E19)/E19)*100</f>
        <v>12.195121951219512</v>
      </c>
      <c r="G22" s="43">
        <f>((G19-F19)/F19)*100</f>
        <v>10.869565217391305</v>
      </c>
      <c r="H22" s="43">
        <f>((H19-G19)/G19)*100</f>
        <v>-3.9215686274509802</v>
      </c>
      <c r="I22" s="43"/>
      <c r="J22" s="43"/>
      <c r="K22" s="43"/>
      <c r="L22" s="43"/>
      <c r="M22" s="43"/>
      <c r="N22" s="43"/>
      <c r="O22" s="43"/>
      <c r="P22" s="43">
        <f>((H19-C19)/C19)*100</f>
        <v>53.125</v>
      </c>
      <c r="Q22" s="78" t="s">
        <v>100</v>
      </c>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row>
    <row r="23" spans="1:42" ht="16.2" hidden="1" customHeight="1" thickBot="1" x14ac:dyDescent="0.3">
      <c r="A23" s="78"/>
      <c r="B23" s="43"/>
      <c r="C23" s="99"/>
      <c r="D23" s="99"/>
      <c r="E23" s="99"/>
      <c r="F23" s="99"/>
      <c r="G23" s="99"/>
      <c r="H23" s="99"/>
      <c r="I23" s="43"/>
      <c r="J23" s="43"/>
      <c r="K23" s="43"/>
      <c r="L23" s="43"/>
      <c r="M23" s="43"/>
      <c r="N23" s="43"/>
      <c r="O23" s="43"/>
      <c r="P23" s="43"/>
      <c r="Q23" s="78"/>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row>
    <row r="24" spans="1:42" ht="18" customHeight="1" thickBot="1" x14ac:dyDescent="0.3">
      <c r="A24" s="158" t="s">
        <v>182</v>
      </c>
      <c r="B24" s="159"/>
      <c r="C24" s="159"/>
      <c r="D24" s="159"/>
      <c r="E24" s="159"/>
      <c r="F24" s="159"/>
      <c r="G24" s="159"/>
      <c r="H24" s="160"/>
      <c r="I24" s="30"/>
      <c r="J24" s="30"/>
      <c r="K24" s="30"/>
      <c r="L24" s="30"/>
      <c r="M24" s="30"/>
      <c r="N24" s="30"/>
    </row>
    <row r="25" spans="1:42" ht="29.4" customHeight="1" x14ac:dyDescent="0.3">
      <c r="A25" s="71" t="s">
        <v>44</v>
      </c>
      <c r="B25" s="72"/>
      <c r="C25" s="66">
        <v>39814</v>
      </c>
      <c r="D25" s="66">
        <v>39845</v>
      </c>
      <c r="E25" s="66">
        <v>39873</v>
      </c>
      <c r="F25" s="66">
        <v>39904</v>
      </c>
      <c r="G25" s="66">
        <v>39934</v>
      </c>
      <c r="H25" s="66">
        <v>39965</v>
      </c>
      <c r="I25" s="31" t="s">
        <v>47</v>
      </c>
      <c r="J25" s="31" t="s">
        <v>48</v>
      </c>
      <c r="K25" s="31" t="s">
        <v>49</v>
      </c>
      <c r="L25" s="31" t="s">
        <v>50</v>
      </c>
      <c r="M25" s="31" t="s">
        <v>54</v>
      </c>
      <c r="N25" s="32" t="s">
        <v>55</v>
      </c>
      <c r="Q25" t="s">
        <v>10</v>
      </c>
    </row>
    <row r="26" spans="1:42" ht="14.4" x14ac:dyDescent="0.3">
      <c r="A26" s="71"/>
      <c r="B26" s="72"/>
      <c r="C26" s="73"/>
      <c r="D26" s="73"/>
      <c r="E26" s="73"/>
      <c r="F26" s="73"/>
      <c r="G26" s="73"/>
      <c r="H26" s="73"/>
      <c r="I26" s="31"/>
      <c r="J26" s="31"/>
      <c r="K26" s="31"/>
      <c r="L26" s="31"/>
      <c r="M26" s="31"/>
      <c r="N26" s="32"/>
    </row>
    <row r="27" spans="1:42" ht="13.8" x14ac:dyDescent="0.25">
      <c r="A27" s="4" t="s">
        <v>95</v>
      </c>
      <c r="B27" s="74"/>
      <c r="C27" s="7">
        <v>1</v>
      </c>
      <c r="D27" s="33">
        <v>1</v>
      </c>
      <c r="E27" s="33">
        <v>2</v>
      </c>
      <c r="F27" s="75">
        <v>1</v>
      </c>
      <c r="G27" s="33">
        <v>2</v>
      </c>
      <c r="H27" s="33">
        <v>2</v>
      </c>
      <c r="I27" s="31"/>
      <c r="J27" s="31"/>
      <c r="K27" s="31"/>
      <c r="L27" s="31"/>
      <c r="M27" s="31"/>
      <c r="N27" s="32"/>
    </row>
    <row r="28" spans="1:42" ht="13.8" x14ac:dyDescent="0.25">
      <c r="A28" s="101" t="s">
        <v>196</v>
      </c>
      <c r="B28" s="4"/>
      <c r="C28" s="7">
        <v>1</v>
      </c>
      <c r="D28" s="33">
        <v>1</v>
      </c>
      <c r="E28" s="33">
        <v>1</v>
      </c>
      <c r="F28" s="33">
        <v>2</v>
      </c>
      <c r="G28" s="33">
        <v>2</v>
      </c>
      <c r="H28" s="33">
        <v>2</v>
      </c>
      <c r="I28" s="34"/>
      <c r="J28" s="34"/>
      <c r="K28" s="34"/>
      <c r="L28" s="34"/>
      <c r="M28" s="34"/>
      <c r="N28" s="34"/>
    </row>
    <row r="29" spans="1:42" ht="13.8" x14ac:dyDescent="0.25">
      <c r="A29" s="4" t="s">
        <v>96</v>
      </c>
      <c r="B29" s="4"/>
      <c r="C29" s="7">
        <v>0</v>
      </c>
      <c r="D29" s="7">
        <v>1</v>
      </c>
      <c r="E29" s="7">
        <v>1</v>
      </c>
      <c r="F29" s="7">
        <v>8</v>
      </c>
      <c r="G29" s="7">
        <v>8</v>
      </c>
      <c r="H29" s="7">
        <v>8</v>
      </c>
      <c r="I29" s="35"/>
      <c r="J29" s="34"/>
      <c r="K29" s="35"/>
      <c r="L29" s="35"/>
      <c r="M29" s="35"/>
      <c r="N29" s="34"/>
    </row>
    <row r="30" spans="1:42" ht="13.8" x14ac:dyDescent="0.25">
      <c r="A30" s="4" t="s">
        <v>104</v>
      </c>
      <c r="B30" s="4"/>
      <c r="C30" s="7">
        <v>0</v>
      </c>
      <c r="D30" s="7">
        <v>0</v>
      </c>
      <c r="E30" s="7">
        <v>0</v>
      </c>
      <c r="F30" s="7">
        <v>2</v>
      </c>
      <c r="G30" s="7">
        <v>2</v>
      </c>
      <c r="H30" s="7">
        <v>2</v>
      </c>
      <c r="I30" s="35"/>
      <c r="J30" s="34"/>
      <c r="K30" s="35"/>
      <c r="L30" s="35"/>
      <c r="M30" s="35"/>
      <c r="N30" s="34"/>
    </row>
    <row r="31" spans="1:42" s="37" customFormat="1" ht="13.8" x14ac:dyDescent="0.25">
      <c r="A31" s="4" t="s">
        <v>97</v>
      </c>
      <c r="B31" s="4"/>
      <c r="C31" s="70">
        <v>12</v>
      </c>
      <c r="D31" s="70">
        <v>13</v>
      </c>
      <c r="E31" s="77">
        <v>11</v>
      </c>
      <c r="F31" s="77">
        <v>0</v>
      </c>
      <c r="G31" s="77">
        <v>0</v>
      </c>
      <c r="H31" s="77">
        <v>14</v>
      </c>
      <c r="I31" s="36">
        <f t="shared" ref="I31:N31" si="2">H31*(1+$H$22)</f>
        <v>-40.901960784313722</v>
      </c>
      <c r="J31" s="36">
        <f t="shared" si="2"/>
        <v>119.49788542868126</v>
      </c>
      <c r="K31" s="36">
        <f t="shared" si="2"/>
        <v>-349.12127311516679</v>
      </c>
      <c r="L31" s="36">
        <f t="shared" si="2"/>
        <v>1019.9817587090166</v>
      </c>
      <c r="M31" s="36">
        <f t="shared" si="2"/>
        <v>-2979.9467068165386</v>
      </c>
      <c r="N31" s="36">
        <f t="shared" si="2"/>
        <v>8706.1188101110638</v>
      </c>
      <c r="O31" s="36"/>
    </row>
    <row r="32" spans="1:42" s="83" customFormat="1" ht="12.75" customHeight="1" x14ac:dyDescent="0.25">
      <c r="A32" s="94" t="s">
        <v>43</v>
      </c>
      <c r="B32" s="94"/>
      <c r="C32" s="95">
        <f>C18-C19</f>
        <v>14</v>
      </c>
      <c r="D32" s="95">
        <f>D18-D19</f>
        <v>16</v>
      </c>
      <c r="E32" s="95">
        <f t="shared" ref="E32:N32" si="3">E18-E19</f>
        <v>15</v>
      </c>
      <c r="F32" s="95">
        <f t="shared" si="3"/>
        <v>13</v>
      </c>
      <c r="G32" s="95">
        <f t="shared" si="3"/>
        <v>14</v>
      </c>
      <c r="H32" s="95">
        <f t="shared" si="3"/>
        <v>27</v>
      </c>
      <c r="I32" s="96">
        <f t="shared" si="3"/>
        <v>286.31372549019608</v>
      </c>
      <c r="J32" s="96">
        <f t="shared" si="3"/>
        <v>-836.48519800076883</v>
      </c>
      <c r="K32" s="96">
        <f t="shared" si="3"/>
        <v>2443.8489118061675</v>
      </c>
      <c r="L32" s="96">
        <f t="shared" si="3"/>
        <v>-7139.8723109631164</v>
      </c>
      <c r="M32" s="96">
        <f t="shared" si="3"/>
        <v>20859.626947715769</v>
      </c>
      <c r="N32" s="96">
        <f t="shared" si="3"/>
        <v>-60942.831670777443</v>
      </c>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row>
    <row r="33" spans="1:42" ht="12.75" customHeight="1" x14ac:dyDescent="0.25">
      <c r="A33" s="42"/>
      <c r="B33" s="100" t="s">
        <v>106</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row>
    <row r="34" spans="1:42" ht="12.75" hidden="1" customHeight="1" x14ac:dyDescent="0.25">
      <c r="A34" s="42"/>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row>
    <row r="35" spans="1:42" ht="11.25" hidden="1" customHeight="1" x14ac:dyDescent="0.25">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row>
    <row r="36" spans="1:42" hidden="1" x14ac:dyDescent="0.25">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1"/>
      <c r="AP36" s="41"/>
    </row>
    <row r="37" spans="1:42" x14ac:dyDescent="0.25">
      <c r="A37" s="45"/>
      <c r="B37" s="68" t="s">
        <v>98</v>
      </c>
      <c r="C37" s="67"/>
      <c r="D37" s="67"/>
      <c r="E37" s="67"/>
      <c r="F37" s="67"/>
      <c r="G37" s="67"/>
      <c r="H37" s="67"/>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1"/>
      <c r="AP37" s="41"/>
    </row>
    <row r="38" spans="1:42" x14ac:dyDescent="0.25">
      <c r="A38" s="45"/>
      <c r="B38" s="68" t="s">
        <v>99</v>
      </c>
      <c r="C38" s="45"/>
      <c r="D38" s="45"/>
      <c r="E38" s="45"/>
      <c r="F38" s="45"/>
      <c r="G38" s="45"/>
      <c r="H38" s="45"/>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1"/>
      <c r="AP38" s="41"/>
    </row>
    <row r="39" spans="1:42" x14ac:dyDescent="0.25">
      <c r="A39" s="45"/>
      <c r="B39" s="69" t="s">
        <v>183</v>
      </c>
      <c r="C39" s="45"/>
      <c r="D39" s="45"/>
      <c r="E39" s="45"/>
      <c r="F39" s="45"/>
      <c r="G39" s="45"/>
      <c r="H39" s="45"/>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1"/>
      <c r="AP39" s="41"/>
    </row>
    <row r="40" spans="1:42" x14ac:dyDescent="0.25">
      <c r="A40" s="45"/>
      <c r="B40" s="69" t="s">
        <v>184</v>
      </c>
      <c r="C40" s="45"/>
      <c r="D40" s="45"/>
      <c r="E40" s="45"/>
      <c r="F40" s="45"/>
      <c r="G40" s="45"/>
      <c r="H40" s="45"/>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1"/>
      <c r="AP40" s="41"/>
    </row>
    <row r="41" spans="1:42" x14ac:dyDescent="0.25">
      <c r="A41" s="82"/>
      <c r="B41" s="69" t="s">
        <v>185</v>
      </c>
      <c r="C41" s="82"/>
      <c r="D41" s="82"/>
      <c r="E41" s="82"/>
      <c r="F41" s="82"/>
      <c r="G41" s="82"/>
      <c r="H41" s="82"/>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1"/>
      <c r="AP41" s="41"/>
    </row>
    <row r="42" spans="1:42" ht="17.399999999999999" customHeight="1" x14ac:dyDescent="0.25">
      <c r="A42" s="98" t="s">
        <v>105</v>
      </c>
      <c r="B42" s="69"/>
      <c r="C42" s="45"/>
      <c r="D42" s="45"/>
      <c r="E42" s="45"/>
      <c r="F42" s="45"/>
      <c r="G42" s="45"/>
      <c r="H42" s="45"/>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1"/>
      <c r="AP42" s="41"/>
    </row>
    <row r="43" spans="1:42" ht="41.25" customHeight="1" x14ac:dyDescent="0.25">
      <c r="A43" s="155" t="s">
        <v>186</v>
      </c>
      <c r="B43" s="156"/>
      <c r="C43" s="156"/>
      <c r="D43" s="156"/>
      <c r="E43" s="156"/>
      <c r="F43" s="156"/>
      <c r="G43" s="156"/>
      <c r="H43" s="156"/>
    </row>
    <row r="44" spans="1:42" ht="16.2" customHeight="1" x14ac:dyDescent="0.25">
      <c r="A44" s="155" t="s">
        <v>187</v>
      </c>
      <c r="B44" s="156"/>
      <c r="C44" s="156"/>
      <c r="D44" s="156"/>
      <c r="E44" s="156"/>
      <c r="F44" s="156"/>
      <c r="G44" s="156"/>
      <c r="H44" s="156"/>
    </row>
    <row r="45" spans="1:42" ht="17.25" customHeight="1" x14ac:dyDescent="0.25"/>
    <row r="46" spans="1:42" ht="17.25" customHeight="1" x14ac:dyDescent="0.25">
      <c r="A46" s="76" t="s">
        <v>188</v>
      </c>
      <c r="F46" s="97"/>
    </row>
    <row r="47" spans="1:42" ht="15" customHeight="1" x14ac:dyDescent="0.25">
      <c r="A47" s="21" t="s">
        <v>189</v>
      </c>
      <c r="B47" s="16"/>
      <c r="C47" s="16"/>
      <c r="D47" s="16"/>
      <c r="E47" s="16"/>
      <c r="F47" s="16"/>
      <c r="G47" s="16"/>
      <c r="H47" s="16"/>
    </row>
    <row r="49" spans="1:8" x14ac:dyDescent="0.25">
      <c r="A49" s="46" t="s">
        <v>192</v>
      </c>
    </row>
    <row r="50" spans="1:8" x14ac:dyDescent="0.25">
      <c r="A50" s="47" t="s">
        <v>190</v>
      </c>
    </row>
    <row r="51" spans="1:8" x14ac:dyDescent="0.25">
      <c r="A51" s="47" t="s">
        <v>191</v>
      </c>
    </row>
    <row r="52" spans="1:8" x14ac:dyDescent="0.25">
      <c r="B52" s="21"/>
      <c r="C52" s="21"/>
    </row>
    <row r="53" spans="1:8" ht="27.6" customHeight="1" x14ac:dyDescent="0.25">
      <c r="A53" s="153" t="s">
        <v>197</v>
      </c>
      <c r="B53" s="153"/>
      <c r="C53" s="153"/>
      <c r="D53" s="153"/>
      <c r="E53" s="153"/>
      <c r="F53" s="153"/>
      <c r="G53" s="153"/>
      <c r="H53" s="153"/>
    </row>
    <row r="54" spans="1:8" x14ac:dyDescent="0.25">
      <c r="A54" s="21" t="s">
        <v>198</v>
      </c>
    </row>
  </sheetData>
  <mergeCells count="6">
    <mergeCell ref="A53:H53"/>
    <mergeCell ref="A9:H9"/>
    <mergeCell ref="A44:H44"/>
    <mergeCell ref="A4:H8"/>
    <mergeCell ref="A24:H24"/>
    <mergeCell ref="A43:H43"/>
  </mergeCells>
  <phoneticPr fontId="7" type="noConversion"/>
  <pageMargins left="0.75" right="0.75" top="1" bottom="1" header="0.5" footer="0.5"/>
  <pageSetup scale="90"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Normal="100" workbookViewId="0">
      <selection activeCell="A25" sqref="A25:J25"/>
    </sheetView>
  </sheetViews>
  <sheetFormatPr defaultRowHeight="13.2" x14ac:dyDescent="0.25"/>
  <cols>
    <col min="1" max="1" width="7.109375" customWidth="1"/>
    <col min="2" max="2" width="33.88671875" customWidth="1"/>
    <col min="3" max="3" width="9.33203125" customWidth="1"/>
    <col min="4" max="4" width="8.6640625" customWidth="1"/>
    <col min="5" max="5" width="9.6640625" customWidth="1"/>
    <col min="6" max="6" width="8.44140625" customWidth="1"/>
    <col min="7" max="7" width="9.5546875" customWidth="1"/>
    <col min="8" max="8" width="8.44140625" customWidth="1"/>
    <col min="9" max="10" width="9.6640625" customWidth="1"/>
  </cols>
  <sheetData>
    <row r="1" spans="1:10" ht="15.6" x14ac:dyDescent="0.3">
      <c r="A1" s="17" t="s">
        <v>107</v>
      </c>
    </row>
    <row r="2" spans="1:10" ht="13.8" x14ac:dyDescent="0.25">
      <c r="A2" s="18" t="s">
        <v>199</v>
      </c>
    </row>
    <row r="3" spans="1:10" ht="13.8" x14ac:dyDescent="0.25">
      <c r="A3" s="18"/>
    </row>
    <row r="4" spans="1:10" ht="39.75" customHeight="1" x14ac:dyDescent="0.25">
      <c r="A4" s="167" t="s">
        <v>200</v>
      </c>
      <c r="B4" s="167"/>
      <c r="C4" s="167"/>
      <c r="D4" s="167"/>
      <c r="E4" s="167"/>
      <c r="F4" s="167"/>
      <c r="G4" s="167"/>
      <c r="H4" s="167"/>
      <c r="I4" s="167"/>
      <c r="J4" s="167"/>
    </row>
    <row r="5" spans="1:10" x14ac:dyDescent="0.25">
      <c r="A5" s="5"/>
    </row>
    <row r="6" spans="1:10" x14ac:dyDescent="0.25">
      <c r="A6" s="21" t="s">
        <v>201</v>
      </c>
    </row>
    <row r="7" spans="1:10" x14ac:dyDescent="0.25">
      <c r="A7" s="169" t="s">
        <v>202</v>
      </c>
      <c r="B7" s="170"/>
      <c r="C7" s="170"/>
      <c r="D7" s="170"/>
      <c r="E7" s="170"/>
      <c r="F7" s="170"/>
      <c r="G7" s="170"/>
      <c r="H7" s="170"/>
      <c r="I7" s="170"/>
      <c r="J7" s="170"/>
    </row>
    <row r="8" spans="1:10" ht="13.8" x14ac:dyDescent="0.25">
      <c r="A8" s="2"/>
      <c r="B8" s="3"/>
      <c r="C8" s="168" t="s">
        <v>6</v>
      </c>
      <c r="D8" s="168"/>
      <c r="E8" s="171" t="s">
        <v>7</v>
      </c>
      <c r="F8" s="172"/>
      <c r="G8" s="162" t="s">
        <v>8</v>
      </c>
      <c r="H8" s="163"/>
      <c r="I8" s="162" t="s">
        <v>9</v>
      </c>
      <c r="J8" s="173"/>
    </row>
    <row r="9" spans="1:10" ht="13.8" x14ac:dyDescent="0.25">
      <c r="A9" s="2"/>
      <c r="B9" s="3" t="s">
        <v>10</v>
      </c>
      <c r="C9" s="162" t="s">
        <v>41</v>
      </c>
      <c r="D9" s="163"/>
      <c r="E9" s="162" t="s">
        <v>41</v>
      </c>
      <c r="F9" s="163"/>
      <c r="G9" s="162" t="s">
        <v>41</v>
      </c>
      <c r="H9" s="163"/>
      <c r="I9" s="162" t="s">
        <v>41</v>
      </c>
      <c r="J9" s="163"/>
    </row>
    <row r="10" spans="1:10" ht="21" customHeight="1" x14ac:dyDescent="0.25">
      <c r="A10" s="112" t="s">
        <v>113</v>
      </c>
      <c r="B10" s="3"/>
      <c r="C10" s="1" t="s">
        <v>39</v>
      </c>
      <c r="D10" s="1" t="s">
        <v>40</v>
      </c>
      <c r="E10" s="1" t="s">
        <v>39</v>
      </c>
      <c r="F10" s="1" t="s">
        <v>40</v>
      </c>
      <c r="G10" s="1" t="s">
        <v>39</v>
      </c>
      <c r="H10" s="1" t="s">
        <v>40</v>
      </c>
      <c r="I10" s="1" t="s">
        <v>39</v>
      </c>
      <c r="J10" s="1" t="s">
        <v>40</v>
      </c>
    </row>
    <row r="11" spans="1:10" ht="34.5" customHeight="1" x14ac:dyDescent="0.25">
      <c r="A11" s="4" t="s">
        <v>0</v>
      </c>
      <c r="B11" s="101" t="s">
        <v>203</v>
      </c>
      <c r="C11" s="6">
        <v>341</v>
      </c>
      <c r="D11" s="6">
        <v>401</v>
      </c>
      <c r="E11" s="6">
        <v>61</v>
      </c>
      <c r="F11" s="6">
        <v>226</v>
      </c>
      <c r="G11" s="6">
        <v>501</v>
      </c>
      <c r="H11" s="6">
        <v>623</v>
      </c>
      <c r="I11" s="6">
        <v>108</v>
      </c>
      <c r="J11" s="6">
        <v>151</v>
      </c>
    </row>
    <row r="12" spans="1:10" ht="34.5" customHeight="1" x14ac:dyDescent="0.25">
      <c r="A12" s="4" t="s">
        <v>1</v>
      </c>
      <c r="B12" s="101" t="s">
        <v>204</v>
      </c>
      <c r="C12" s="6">
        <v>339</v>
      </c>
      <c r="D12" s="6">
        <v>399</v>
      </c>
      <c r="E12" s="6">
        <v>53</v>
      </c>
      <c r="F12" s="6">
        <v>220</v>
      </c>
      <c r="G12" s="6">
        <v>494</v>
      </c>
      <c r="H12" s="6">
        <v>600</v>
      </c>
      <c r="I12" s="6">
        <v>108</v>
      </c>
      <c r="J12" s="6">
        <v>151</v>
      </c>
    </row>
    <row r="13" spans="1:10" ht="45.75" customHeight="1" x14ac:dyDescent="0.25">
      <c r="A13" s="4" t="s">
        <v>2</v>
      </c>
      <c r="B13" s="101" t="s">
        <v>205</v>
      </c>
      <c r="C13" s="6">
        <v>338</v>
      </c>
      <c r="D13" s="6">
        <v>399</v>
      </c>
      <c r="E13" s="6">
        <v>40</v>
      </c>
      <c r="F13" s="6">
        <v>214</v>
      </c>
      <c r="G13" s="6">
        <v>431</v>
      </c>
      <c r="H13" s="6">
        <v>487</v>
      </c>
      <c r="I13" s="6">
        <v>107</v>
      </c>
      <c r="J13" s="6">
        <v>151</v>
      </c>
    </row>
    <row r="14" spans="1:10" ht="34.5" customHeight="1" x14ac:dyDescent="0.25">
      <c r="A14" s="4" t="s">
        <v>3</v>
      </c>
      <c r="B14" s="4" t="s">
        <v>4</v>
      </c>
      <c r="C14" s="7">
        <v>30</v>
      </c>
      <c r="D14" s="7">
        <v>41</v>
      </c>
      <c r="E14" s="7">
        <v>9</v>
      </c>
      <c r="F14" s="7">
        <v>63</v>
      </c>
      <c r="G14" s="7">
        <v>96</v>
      </c>
      <c r="H14" s="7">
        <v>141</v>
      </c>
      <c r="I14" s="7">
        <v>17</v>
      </c>
      <c r="J14" s="6">
        <v>19</v>
      </c>
    </row>
    <row r="15" spans="1:10" ht="33.75" customHeight="1" x14ac:dyDescent="0.25">
      <c r="A15" s="4" t="s">
        <v>5</v>
      </c>
      <c r="B15" s="101" t="s">
        <v>206</v>
      </c>
      <c r="C15" s="7">
        <v>30</v>
      </c>
      <c r="D15" s="7">
        <v>41</v>
      </c>
      <c r="E15" s="7">
        <v>4</v>
      </c>
      <c r="F15" s="7">
        <v>41</v>
      </c>
      <c r="G15" s="7">
        <v>84</v>
      </c>
      <c r="H15" s="7">
        <v>98</v>
      </c>
      <c r="I15" s="7">
        <v>4</v>
      </c>
      <c r="J15" s="6">
        <v>8</v>
      </c>
    </row>
    <row r="16" spans="1:10" s="85" customFormat="1" ht="13.8" x14ac:dyDescent="0.25">
      <c r="B16" s="86"/>
      <c r="C16" s="87"/>
      <c r="D16" s="87"/>
      <c r="E16" s="87"/>
      <c r="F16" s="87"/>
      <c r="G16" s="87"/>
      <c r="H16" s="87"/>
      <c r="I16" s="87"/>
      <c r="J16" s="87"/>
    </row>
    <row r="17" spans="1:12" ht="26.25" customHeight="1" x14ac:dyDescent="0.25">
      <c r="A17" s="164" t="s">
        <v>105</v>
      </c>
      <c r="B17" s="165"/>
      <c r="C17" s="21"/>
      <c r="D17" s="21"/>
      <c r="E17" s="21"/>
      <c r="F17" s="21"/>
      <c r="G17" s="21"/>
      <c r="H17" s="21"/>
      <c r="I17" s="21"/>
      <c r="J17" s="21"/>
      <c r="K17" s="21"/>
      <c r="L17" s="21"/>
    </row>
    <row r="18" spans="1:12" s="14" customFormat="1" x14ac:dyDescent="0.25">
      <c r="A18" s="166" t="s">
        <v>207</v>
      </c>
      <c r="B18" s="155"/>
      <c r="C18" s="155"/>
      <c r="D18" s="155"/>
      <c r="E18" s="155"/>
      <c r="F18" s="155"/>
      <c r="G18" s="155"/>
      <c r="H18" s="155"/>
      <c r="I18" s="155"/>
      <c r="J18" s="155"/>
      <c r="K18" s="155"/>
      <c r="L18" s="155"/>
    </row>
    <row r="19" spans="1:12" s="14" customFormat="1" ht="14.4" customHeight="1" x14ac:dyDescent="0.25">
      <c r="A19" s="155"/>
      <c r="B19" s="155"/>
      <c r="C19" s="155"/>
      <c r="D19" s="155"/>
      <c r="E19" s="155"/>
      <c r="F19" s="155"/>
      <c r="G19" s="155"/>
      <c r="H19" s="155"/>
      <c r="I19" s="155"/>
      <c r="J19" s="155"/>
      <c r="K19" s="155"/>
      <c r="L19" s="155"/>
    </row>
    <row r="20" spans="1:12" s="83" customFormat="1" ht="14.4" customHeight="1" x14ac:dyDescent="0.25">
      <c r="A20" s="81"/>
      <c r="B20" s="81"/>
      <c r="C20" s="81"/>
      <c r="D20" s="81"/>
      <c r="E20" s="81"/>
      <c r="F20" s="81"/>
      <c r="G20" s="81"/>
      <c r="H20" s="81"/>
      <c r="I20" s="81"/>
      <c r="J20" s="81"/>
      <c r="K20" s="81"/>
      <c r="L20" s="81"/>
    </row>
    <row r="21" spans="1:12" s="14" customFormat="1" ht="40.200000000000003" customHeight="1" x14ac:dyDescent="0.25">
      <c r="A21" s="161" t="s">
        <v>208</v>
      </c>
      <c r="B21" s="161"/>
      <c r="C21" s="161"/>
      <c r="D21" s="161"/>
      <c r="E21" s="161"/>
      <c r="F21" s="161"/>
      <c r="G21" s="161"/>
      <c r="H21" s="161"/>
      <c r="I21" s="161"/>
      <c r="J21" s="161"/>
      <c r="K21" s="102"/>
      <c r="L21" s="102"/>
    </row>
    <row r="22" spans="1:12" s="14" customFormat="1" x14ac:dyDescent="0.25">
      <c r="A22" s="102"/>
      <c r="B22" s="102"/>
      <c r="C22" s="102"/>
      <c r="D22" s="102"/>
      <c r="E22" s="102"/>
      <c r="F22" s="102"/>
      <c r="G22" s="102"/>
      <c r="H22" s="102"/>
      <c r="I22" s="102"/>
      <c r="J22" s="102"/>
      <c r="K22" s="102"/>
      <c r="L22" s="102"/>
    </row>
    <row r="23" spans="1:12" s="14" customFormat="1" x14ac:dyDescent="0.25">
      <c r="A23" s="155" t="s">
        <v>209</v>
      </c>
      <c r="B23" s="155"/>
      <c r="C23" s="155"/>
      <c r="D23" s="155"/>
      <c r="E23" s="155"/>
      <c r="F23" s="155"/>
      <c r="G23" s="155"/>
      <c r="H23" s="155"/>
      <c r="I23" s="155"/>
      <c r="J23" s="155"/>
      <c r="K23" s="102"/>
      <c r="L23" s="102"/>
    </row>
    <row r="24" spans="1:12" s="14" customFormat="1" x14ac:dyDescent="0.25">
      <c r="A24" s="81"/>
      <c r="B24" s="81"/>
      <c r="C24" s="81"/>
      <c r="D24" s="81"/>
      <c r="E24" s="81"/>
      <c r="F24" s="81"/>
      <c r="G24" s="81"/>
      <c r="H24" s="81"/>
      <c r="I24" s="81"/>
      <c r="J24" s="81"/>
      <c r="K24" s="102"/>
      <c r="L24" s="102"/>
    </row>
    <row r="25" spans="1:12" s="14" customFormat="1" ht="16.2" customHeight="1" x14ac:dyDescent="0.25">
      <c r="A25" s="155" t="s">
        <v>210</v>
      </c>
      <c r="B25" s="155"/>
      <c r="C25" s="155"/>
      <c r="D25" s="155"/>
      <c r="E25" s="155"/>
      <c r="F25" s="155"/>
      <c r="G25" s="155"/>
      <c r="H25" s="155"/>
      <c r="I25" s="155"/>
      <c r="J25" s="155"/>
      <c r="K25" s="102"/>
      <c r="L25" s="102"/>
    </row>
    <row r="26" spans="1:12" s="14" customFormat="1" x14ac:dyDescent="0.25">
      <c r="A26" s="81"/>
      <c r="B26" s="81"/>
      <c r="C26" s="81"/>
      <c r="D26" s="81"/>
      <c r="E26" s="81"/>
      <c r="F26" s="81"/>
      <c r="G26" s="81"/>
      <c r="H26" s="81"/>
      <c r="I26" s="81"/>
      <c r="J26" s="81"/>
      <c r="K26" s="102"/>
      <c r="L26" s="102"/>
    </row>
    <row r="27" spans="1:12" ht="17.399999999999999" customHeight="1" x14ac:dyDescent="0.25">
      <c r="A27" s="155" t="s">
        <v>158</v>
      </c>
      <c r="B27" s="155"/>
      <c r="C27" s="155"/>
      <c r="D27" s="155"/>
      <c r="E27" s="155"/>
      <c r="F27" s="155"/>
      <c r="G27" s="155"/>
      <c r="H27" s="155"/>
      <c r="I27" s="155"/>
      <c r="J27" s="155"/>
      <c r="K27" s="21"/>
      <c r="L27" s="21"/>
    </row>
    <row r="28" spans="1:12" x14ac:dyDescent="0.25">
      <c r="A28" s="21"/>
      <c r="B28" s="21"/>
      <c r="C28" s="21"/>
      <c r="D28" s="21"/>
      <c r="E28" s="21"/>
      <c r="F28" s="21"/>
      <c r="G28" s="21"/>
      <c r="H28" s="21"/>
      <c r="I28" s="21"/>
      <c r="J28" s="21"/>
      <c r="K28" s="21"/>
      <c r="L28" s="21"/>
    </row>
    <row r="29" spans="1:12" x14ac:dyDescent="0.25">
      <c r="A29" s="21"/>
      <c r="B29" s="21"/>
      <c r="C29" s="21"/>
      <c r="D29" s="21"/>
      <c r="E29" s="21"/>
      <c r="F29" s="21"/>
      <c r="G29" s="21"/>
      <c r="H29" s="21"/>
      <c r="I29" s="21"/>
      <c r="J29" s="21"/>
      <c r="K29" s="21"/>
      <c r="L29" s="21"/>
    </row>
  </sheetData>
  <mergeCells count="16">
    <mergeCell ref="A4:J4"/>
    <mergeCell ref="C8:D8"/>
    <mergeCell ref="A7:J7"/>
    <mergeCell ref="E8:F8"/>
    <mergeCell ref="G8:H8"/>
    <mergeCell ref="I8:J8"/>
    <mergeCell ref="A23:J23"/>
    <mergeCell ref="A27:J27"/>
    <mergeCell ref="A25:J25"/>
    <mergeCell ref="A21:J21"/>
    <mergeCell ref="C9:D9"/>
    <mergeCell ref="E9:F9"/>
    <mergeCell ref="G9:H9"/>
    <mergeCell ref="I9:J9"/>
    <mergeCell ref="A17:B17"/>
    <mergeCell ref="A18:L19"/>
  </mergeCells>
  <phoneticPr fontId="7" type="noConversion"/>
  <pageMargins left="0.5" right="0.5" top="1" bottom="1" header="0.5" footer="0.5"/>
  <pageSetup paperSize="9" orientation="landscape" r:id="rId1"/>
  <headerFooter alignWithMargins="0"/>
  <rowBreaks count="1" manualBreakCount="1">
    <brk id="1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4"/>
  <sheetViews>
    <sheetView zoomScaleNormal="100" workbookViewId="0">
      <selection activeCell="C38" sqref="C38"/>
    </sheetView>
  </sheetViews>
  <sheetFormatPr defaultRowHeight="13.2" x14ac:dyDescent="0.25"/>
  <cols>
    <col min="1" max="1" width="0.5546875" customWidth="1"/>
    <col min="2" max="2" width="6" customWidth="1"/>
    <col min="3" max="3" width="21.109375" customWidth="1"/>
    <col min="4" max="5" width="6" customWidth="1"/>
    <col min="6" max="6" width="6.6640625" customWidth="1"/>
    <col min="7" max="15" width="6" customWidth="1"/>
  </cols>
  <sheetData>
    <row r="1" spans="2:15" ht="15.6" x14ac:dyDescent="0.3">
      <c r="B1" s="17" t="s">
        <v>108</v>
      </c>
    </row>
    <row r="2" spans="2:15" ht="13.8" x14ac:dyDescent="0.25">
      <c r="B2" s="18" t="s">
        <v>212</v>
      </c>
    </row>
    <row r="3" spans="2:15" ht="13.8" x14ac:dyDescent="0.25">
      <c r="B3" s="18"/>
    </row>
    <row r="4" spans="2:15" ht="57" customHeight="1" x14ac:dyDescent="0.25">
      <c r="B4" s="155" t="s">
        <v>213</v>
      </c>
      <c r="C4" s="155"/>
      <c r="D4" s="155"/>
      <c r="E4" s="155"/>
      <c r="F4" s="155"/>
      <c r="G4" s="155"/>
      <c r="H4" s="155"/>
      <c r="I4" s="155"/>
      <c r="J4" s="155"/>
      <c r="K4" s="155"/>
      <c r="L4" s="155"/>
      <c r="M4" s="155"/>
      <c r="N4" s="155"/>
      <c r="O4" s="155"/>
    </row>
    <row r="5" spans="2:15" ht="13.8" x14ac:dyDescent="0.25">
      <c r="B5" s="18"/>
    </row>
    <row r="6" spans="2:15" x14ac:dyDescent="0.25">
      <c r="B6" s="5" t="s">
        <v>109</v>
      </c>
    </row>
    <row r="7" spans="2:15" x14ac:dyDescent="0.25">
      <c r="B7" s="169" t="s">
        <v>12</v>
      </c>
      <c r="C7" s="170"/>
      <c r="D7" s="170"/>
      <c r="E7" s="170"/>
      <c r="F7" s="170"/>
      <c r="G7" s="170"/>
      <c r="H7" s="170"/>
      <c r="I7" s="170"/>
      <c r="J7" s="170"/>
      <c r="K7" s="170"/>
      <c r="L7" s="170"/>
      <c r="M7" s="170"/>
      <c r="N7" s="170"/>
      <c r="O7" s="170"/>
    </row>
    <row r="8" spans="2:15" ht="13.8" x14ac:dyDescent="0.25">
      <c r="B8" s="177" t="s">
        <v>113</v>
      </c>
      <c r="C8" s="178"/>
      <c r="D8" s="15" t="s">
        <v>14</v>
      </c>
      <c r="E8" s="15" t="s">
        <v>15</v>
      </c>
      <c r="F8" s="15" t="s">
        <v>214</v>
      </c>
      <c r="G8" s="15" t="s">
        <v>16</v>
      </c>
      <c r="H8" s="15" t="s">
        <v>17</v>
      </c>
      <c r="I8" s="15" t="s">
        <v>18</v>
      </c>
      <c r="J8" s="15" t="s">
        <v>19</v>
      </c>
      <c r="K8" s="15" t="s">
        <v>20</v>
      </c>
      <c r="L8" s="15" t="s">
        <v>21</v>
      </c>
      <c r="M8" s="15" t="s">
        <v>22</v>
      </c>
      <c r="N8" s="15" t="s">
        <v>23</v>
      </c>
      <c r="O8" s="22" t="s">
        <v>24</v>
      </c>
    </row>
    <row r="9" spans="2:15" ht="33.75" customHeight="1" x14ac:dyDescent="0.25">
      <c r="B9" s="101" t="s">
        <v>114</v>
      </c>
      <c r="C9" s="23" t="s">
        <v>11</v>
      </c>
      <c r="D9" s="6">
        <v>341</v>
      </c>
      <c r="E9" s="6">
        <v>362</v>
      </c>
      <c r="F9" s="6">
        <v>326</v>
      </c>
      <c r="G9" s="6">
        <v>361</v>
      </c>
      <c r="H9" s="6">
        <v>323</v>
      </c>
      <c r="I9" s="6">
        <v>342</v>
      </c>
      <c r="J9" s="6">
        <v>411</v>
      </c>
      <c r="K9" s="6">
        <v>498</v>
      </c>
      <c r="L9" s="6">
        <v>503</v>
      </c>
      <c r="M9" s="6">
        <v>533</v>
      </c>
      <c r="N9" s="6">
        <v>507</v>
      </c>
      <c r="O9" s="6">
        <v>404</v>
      </c>
    </row>
    <row r="10" spans="2:15" ht="45.75" customHeight="1" x14ac:dyDescent="0.25">
      <c r="B10" s="101" t="s">
        <v>115</v>
      </c>
      <c r="C10" s="23" t="s">
        <v>13</v>
      </c>
      <c r="D10" s="7">
        <v>101</v>
      </c>
      <c r="E10" s="7">
        <v>114</v>
      </c>
      <c r="F10" s="7">
        <v>95</v>
      </c>
      <c r="G10" s="7">
        <v>109</v>
      </c>
      <c r="H10" s="7">
        <v>108</v>
      </c>
      <c r="I10" s="7">
        <v>147</v>
      </c>
      <c r="J10" s="7">
        <v>207</v>
      </c>
      <c r="K10" s="6">
        <v>288</v>
      </c>
      <c r="L10" s="7">
        <v>311</v>
      </c>
      <c r="M10" s="7">
        <v>354</v>
      </c>
      <c r="N10" s="7">
        <v>369</v>
      </c>
      <c r="O10" s="6">
        <v>318</v>
      </c>
    </row>
    <row r="11" spans="2:15" ht="45" customHeight="1" x14ac:dyDescent="0.25">
      <c r="B11" s="104" t="s">
        <v>116</v>
      </c>
      <c r="C11" s="24" t="s">
        <v>25</v>
      </c>
      <c r="D11" s="9">
        <f>D10/D9</f>
        <v>0.29618768328445749</v>
      </c>
      <c r="E11" s="9">
        <f t="shared" ref="E11:O11" si="0">E10/E9</f>
        <v>0.31491712707182318</v>
      </c>
      <c r="F11" s="9">
        <f t="shared" si="0"/>
        <v>0.29141104294478526</v>
      </c>
      <c r="G11" s="9">
        <f t="shared" si="0"/>
        <v>0.30193905817174516</v>
      </c>
      <c r="H11" s="9">
        <f t="shared" si="0"/>
        <v>0.33436532507739936</v>
      </c>
      <c r="I11" s="9">
        <f t="shared" si="0"/>
        <v>0.42982456140350878</v>
      </c>
      <c r="J11" s="9">
        <f t="shared" si="0"/>
        <v>0.5036496350364964</v>
      </c>
      <c r="K11" s="9">
        <f t="shared" si="0"/>
        <v>0.57831325301204817</v>
      </c>
      <c r="L11" s="9">
        <f t="shared" si="0"/>
        <v>0.61829025844930419</v>
      </c>
      <c r="M11" s="9">
        <f t="shared" si="0"/>
        <v>0.6641651031894934</v>
      </c>
      <c r="N11" s="9">
        <f t="shared" si="0"/>
        <v>0.72781065088757402</v>
      </c>
      <c r="O11" s="9">
        <f t="shared" si="0"/>
        <v>0.78712871287128716</v>
      </c>
    </row>
    <row r="12" spans="2:15" ht="18.75" customHeight="1" x14ac:dyDescent="0.25">
      <c r="B12" s="10"/>
      <c r="C12" s="80"/>
      <c r="D12" s="12"/>
      <c r="E12" s="12"/>
      <c r="F12" s="12"/>
      <c r="G12" s="12"/>
      <c r="H12" s="12"/>
      <c r="I12" s="12"/>
      <c r="J12" s="12"/>
      <c r="K12" s="12"/>
      <c r="L12" s="12"/>
      <c r="M12" s="12"/>
      <c r="N12" s="12"/>
      <c r="O12" s="12"/>
    </row>
    <row r="13" spans="2:15" ht="14.25" customHeight="1" x14ac:dyDescent="0.25">
      <c r="B13" s="18" t="s">
        <v>110</v>
      </c>
    </row>
    <row r="14" spans="2:15" ht="14.25" customHeight="1" x14ac:dyDescent="0.25">
      <c r="B14" s="169" t="s">
        <v>12</v>
      </c>
      <c r="C14" s="170"/>
      <c r="D14" s="170"/>
      <c r="E14" s="170"/>
      <c r="F14" s="170"/>
      <c r="G14" s="170"/>
      <c r="H14" s="170"/>
      <c r="I14" s="170"/>
      <c r="J14" s="170"/>
      <c r="K14" s="170"/>
      <c r="L14" s="170"/>
      <c r="M14" s="170"/>
      <c r="N14" s="170"/>
      <c r="O14" s="170"/>
    </row>
    <row r="15" spans="2:15" ht="14.25" customHeight="1" x14ac:dyDescent="0.25">
      <c r="B15" s="2"/>
      <c r="C15" s="3"/>
      <c r="D15" s="15" t="s">
        <v>14</v>
      </c>
      <c r="E15" s="15" t="s">
        <v>15</v>
      </c>
      <c r="F15" s="15" t="s">
        <v>214</v>
      </c>
      <c r="G15" s="15" t="s">
        <v>16</v>
      </c>
      <c r="H15" s="15" t="s">
        <v>17</v>
      </c>
      <c r="I15" s="15" t="s">
        <v>18</v>
      </c>
      <c r="J15" s="15" t="s">
        <v>19</v>
      </c>
      <c r="K15" s="15" t="s">
        <v>20</v>
      </c>
      <c r="L15" s="15" t="s">
        <v>21</v>
      </c>
      <c r="M15" s="15" t="s">
        <v>22</v>
      </c>
      <c r="N15" s="15" t="s">
        <v>23</v>
      </c>
      <c r="O15" s="22" t="s">
        <v>24</v>
      </c>
    </row>
    <row r="16" spans="2:15" ht="22.2" customHeight="1" x14ac:dyDescent="0.25">
      <c r="B16" s="101" t="s">
        <v>114</v>
      </c>
      <c r="C16" s="23" t="s">
        <v>11</v>
      </c>
      <c r="D16" s="6">
        <v>350</v>
      </c>
      <c r="E16" s="6">
        <v>375</v>
      </c>
      <c r="F16" s="6">
        <v>355</v>
      </c>
      <c r="G16" s="6">
        <v>358</v>
      </c>
      <c r="H16" s="6">
        <v>303</v>
      </c>
      <c r="I16" s="6">
        <v>340</v>
      </c>
      <c r="J16" s="6">
        <v>401</v>
      </c>
      <c r="K16" s="6">
        <v>488</v>
      </c>
      <c r="L16" s="6">
        <v>495</v>
      </c>
      <c r="M16" s="6">
        <v>525</v>
      </c>
      <c r="N16" s="6">
        <v>507</v>
      </c>
      <c r="O16" s="6">
        <v>455</v>
      </c>
    </row>
    <row r="17" spans="2:17" ht="42.75" customHeight="1" x14ac:dyDescent="0.25">
      <c r="B17" s="101" t="s">
        <v>115</v>
      </c>
      <c r="C17" s="23" t="s">
        <v>13</v>
      </c>
      <c r="D17" s="7">
        <v>107</v>
      </c>
      <c r="E17" s="7">
        <v>112</v>
      </c>
      <c r="F17" s="7">
        <v>121</v>
      </c>
      <c r="G17" s="7">
        <v>112</v>
      </c>
      <c r="H17" s="7">
        <v>102</v>
      </c>
      <c r="I17" s="7">
        <v>114</v>
      </c>
      <c r="J17" s="7">
        <v>133</v>
      </c>
      <c r="K17" s="6">
        <v>189</v>
      </c>
      <c r="L17" s="7">
        <v>199</v>
      </c>
      <c r="M17" s="7">
        <v>221</v>
      </c>
      <c r="N17" s="7">
        <v>233</v>
      </c>
      <c r="O17" s="6">
        <v>212</v>
      </c>
    </row>
    <row r="18" spans="2:17" ht="30.75" customHeight="1" x14ac:dyDescent="0.25">
      <c r="B18" s="104" t="s">
        <v>116</v>
      </c>
      <c r="C18" s="24" t="s">
        <v>25</v>
      </c>
      <c r="D18" s="9">
        <f t="shared" ref="D18:O18" si="1">D17/D16</f>
        <v>0.30571428571428572</v>
      </c>
      <c r="E18" s="9">
        <f t="shared" si="1"/>
        <v>0.29866666666666669</v>
      </c>
      <c r="F18" s="9">
        <f t="shared" si="1"/>
        <v>0.3408450704225352</v>
      </c>
      <c r="G18" s="9">
        <f t="shared" si="1"/>
        <v>0.31284916201117319</v>
      </c>
      <c r="H18" s="9">
        <f t="shared" si="1"/>
        <v>0.33663366336633666</v>
      </c>
      <c r="I18" s="9">
        <f t="shared" si="1"/>
        <v>0.3352941176470588</v>
      </c>
      <c r="J18" s="9">
        <f t="shared" si="1"/>
        <v>0.33167082294264338</v>
      </c>
      <c r="K18" s="9">
        <f t="shared" si="1"/>
        <v>0.38729508196721313</v>
      </c>
      <c r="L18" s="9">
        <f t="shared" si="1"/>
        <v>0.402020202020202</v>
      </c>
      <c r="M18" s="9">
        <f t="shared" si="1"/>
        <v>0.42095238095238097</v>
      </c>
      <c r="N18" s="9">
        <f t="shared" si="1"/>
        <v>0.45956607495069035</v>
      </c>
      <c r="O18" s="9">
        <f t="shared" si="1"/>
        <v>0.46593406593406594</v>
      </c>
    </row>
    <row r="19" spans="2:17" ht="14.25" customHeight="1" x14ac:dyDescent="0.25"/>
    <row r="20" spans="2:17" ht="13.5" customHeight="1" x14ac:dyDescent="0.25">
      <c r="B20" s="10"/>
      <c r="C20" s="11"/>
      <c r="D20" s="12"/>
      <c r="E20" s="12"/>
      <c r="F20" s="12"/>
      <c r="G20" s="12"/>
      <c r="H20" s="12"/>
      <c r="I20" s="12"/>
      <c r="J20" s="12"/>
      <c r="K20" s="12"/>
      <c r="L20" s="12"/>
      <c r="M20" s="12"/>
      <c r="N20" s="12"/>
      <c r="O20" s="12"/>
    </row>
    <row r="21" spans="2:17" ht="13.5" customHeight="1" x14ac:dyDescent="0.25">
      <c r="B21" s="103" t="s">
        <v>105</v>
      </c>
      <c r="C21" s="11"/>
      <c r="D21" s="12"/>
      <c r="E21" s="12"/>
      <c r="F21" s="12"/>
      <c r="G21" s="12"/>
      <c r="H21" s="12"/>
      <c r="I21" s="12"/>
      <c r="J21" s="12"/>
      <c r="K21" s="12"/>
      <c r="L21" s="12"/>
      <c r="M21" s="12"/>
      <c r="N21" s="12"/>
      <c r="O21" s="12"/>
    </row>
    <row r="22" spans="2:17" s="14" customFormat="1" x14ac:dyDescent="0.25">
      <c r="B22" s="174" t="s">
        <v>215</v>
      </c>
      <c r="C22" s="156"/>
      <c r="D22" s="156"/>
      <c r="E22" s="156"/>
      <c r="F22" s="156"/>
      <c r="G22" s="156"/>
      <c r="H22" s="156"/>
      <c r="I22" s="156"/>
      <c r="J22" s="156"/>
      <c r="K22" s="156"/>
      <c r="L22" s="156"/>
      <c r="M22" s="156"/>
      <c r="N22" s="156"/>
      <c r="O22" s="156"/>
      <c r="P22" s="156"/>
      <c r="Q22" s="156"/>
    </row>
    <row r="23" spans="2:17" s="14" customFormat="1" ht="18" customHeight="1" x14ac:dyDescent="0.25">
      <c r="B23" s="156"/>
      <c r="C23" s="156"/>
      <c r="D23" s="156"/>
      <c r="E23" s="156"/>
      <c r="F23" s="156"/>
      <c r="G23" s="156"/>
      <c r="H23" s="156"/>
      <c r="I23" s="156"/>
      <c r="J23" s="156"/>
      <c r="K23" s="156"/>
      <c r="L23" s="156"/>
      <c r="M23" s="156"/>
      <c r="N23" s="156"/>
      <c r="O23" s="156"/>
      <c r="P23" s="156"/>
      <c r="Q23" s="156"/>
    </row>
    <row r="24" spans="2:17" s="14" customFormat="1" x14ac:dyDescent="0.25"/>
    <row r="25" spans="2:17" s="14" customFormat="1" ht="14.25" customHeight="1" x14ac:dyDescent="0.25">
      <c r="B25" s="179" t="s">
        <v>159</v>
      </c>
      <c r="C25" s="179"/>
      <c r="D25" s="179"/>
      <c r="E25" s="179"/>
      <c r="F25" s="179"/>
      <c r="G25" s="179"/>
      <c r="H25" s="179"/>
      <c r="I25" s="179"/>
      <c r="J25" s="179"/>
      <c r="K25" s="179"/>
      <c r="L25" s="179"/>
      <c r="M25" s="179"/>
      <c r="N25" s="179"/>
      <c r="O25" s="179"/>
      <c r="P25" s="179"/>
      <c r="Q25" s="179"/>
    </row>
    <row r="26" spans="2:17" s="16" customFormat="1" ht="12.75" customHeight="1" x14ac:dyDescent="0.25">
      <c r="B26" s="179"/>
      <c r="C26" s="179"/>
      <c r="D26" s="179"/>
      <c r="E26" s="179"/>
      <c r="F26" s="179"/>
      <c r="G26" s="179"/>
      <c r="H26" s="179"/>
      <c r="I26" s="179"/>
      <c r="J26" s="179"/>
      <c r="K26" s="179"/>
      <c r="L26" s="179"/>
      <c r="M26" s="179"/>
      <c r="N26" s="179"/>
      <c r="O26" s="179"/>
      <c r="P26" s="179"/>
      <c r="Q26" s="179"/>
    </row>
    <row r="27" spans="2:17" s="148" customFormat="1" ht="12.75" customHeight="1" x14ac:dyDescent="0.25">
      <c r="B27" s="149"/>
      <c r="C27" s="149"/>
      <c r="D27" s="149"/>
      <c r="E27" s="149"/>
      <c r="F27" s="149"/>
      <c r="G27" s="149"/>
      <c r="H27" s="149"/>
      <c r="I27" s="149"/>
      <c r="J27" s="149"/>
      <c r="K27" s="149"/>
      <c r="L27" s="149"/>
      <c r="M27" s="149"/>
      <c r="N27" s="149"/>
      <c r="O27" s="149"/>
      <c r="P27" s="149"/>
      <c r="Q27" s="149"/>
    </row>
    <row r="28" spans="2:17" ht="30.6" customHeight="1" x14ac:dyDescent="0.25">
      <c r="B28" s="174" t="s">
        <v>216</v>
      </c>
      <c r="C28" s="175"/>
      <c r="D28" s="175"/>
      <c r="E28" s="175"/>
      <c r="F28" s="175"/>
      <c r="G28" s="175"/>
      <c r="H28" s="175"/>
      <c r="I28" s="175"/>
      <c r="J28" s="175"/>
      <c r="K28" s="175"/>
      <c r="L28" s="176"/>
      <c r="M28" s="176"/>
    </row>
    <row r="29" spans="2:17" ht="16.95" customHeight="1" x14ac:dyDescent="0.25">
      <c r="B29" s="143"/>
      <c r="C29" s="141"/>
      <c r="D29" s="141"/>
      <c r="E29" s="141"/>
      <c r="F29" s="141"/>
      <c r="G29" s="141"/>
      <c r="H29" s="141"/>
      <c r="I29" s="141"/>
      <c r="J29" s="141"/>
      <c r="K29" s="141"/>
      <c r="L29" s="142"/>
      <c r="M29" s="142"/>
    </row>
    <row r="30" spans="2:17" ht="30.6" customHeight="1" x14ac:dyDescent="0.25">
      <c r="B30" s="179" t="s">
        <v>217</v>
      </c>
      <c r="C30" s="179"/>
      <c r="D30" s="179"/>
      <c r="E30" s="179"/>
      <c r="F30" s="179"/>
      <c r="G30" s="179"/>
      <c r="H30" s="179"/>
      <c r="I30" s="179"/>
      <c r="J30" s="179"/>
      <c r="K30" s="179"/>
      <c r="L30" s="179"/>
      <c r="M30" s="179"/>
      <c r="N30" s="179"/>
      <c r="O30" s="179"/>
      <c r="P30" s="179"/>
      <c r="Q30" s="179"/>
    </row>
    <row r="31" spans="2:17" ht="14.25" customHeight="1" x14ac:dyDescent="0.25">
      <c r="B31" s="149"/>
      <c r="C31" s="149"/>
      <c r="D31" s="149"/>
      <c r="E31" s="149"/>
      <c r="F31" s="149"/>
      <c r="G31" s="149"/>
      <c r="H31" s="149"/>
      <c r="I31" s="149"/>
      <c r="J31" s="149"/>
      <c r="K31" s="149"/>
      <c r="L31" s="149"/>
      <c r="M31" s="149"/>
      <c r="N31" s="149"/>
      <c r="O31" s="149"/>
      <c r="P31" s="149"/>
      <c r="Q31" s="149"/>
    </row>
    <row r="32" spans="2:17" ht="15.6" customHeight="1" x14ac:dyDescent="0.25">
      <c r="B32" s="179" t="s">
        <v>157</v>
      </c>
      <c r="C32" s="179"/>
      <c r="D32" s="179"/>
      <c r="E32" s="179"/>
      <c r="F32" s="179"/>
      <c r="G32" s="179"/>
      <c r="H32" s="179"/>
      <c r="I32" s="179"/>
      <c r="J32" s="179"/>
      <c r="K32" s="179"/>
      <c r="L32" s="179"/>
      <c r="M32" s="179"/>
      <c r="N32" s="179"/>
      <c r="O32" s="179"/>
      <c r="P32" s="179"/>
      <c r="Q32" s="179"/>
    </row>
    <row r="33" spans="2:17" ht="13.8" x14ac:dyDescent="0.25">
      <c r="B33" s="19"/>
      <c r="C33" s="19"/>
      <c r="D33" s="19"/>
      <c r="E33" s="19"/>
      <c r="F33" s="19"/>
      <c r="G33" s="19"/>
      <c r="H33" s="19"/>
      <c r="I33" s="19"/>
      <c r="J33" s="19"/>
      <c r="K33" s="19"/>
    </row>
    <row r="34" spans="2:17" ht="15" customHeight="1" x14ac:dyDescent="0.25">
      <c r="B34" s="174" t="s">
        <v>158</v>
      </c>
      <c r="C34" s="175"/>
      <c r="D34" s="175"/>
      <c r="E34" s="175"/>
      <c r="F34" s="175"/>
      <c r="G34" s="175"/>
      <c r="H34" s="175"/>
      <c r="I34" s="175"/>
      <c r="J34" s="175"/>
      <c r="K34" s="175"/>
      <c r="L34" s="156"/>
      <c r="M34" s="156"/>
      <c r="N34" s="156"/>
      <c r="O34" s="156"/>
      <c r="P34" s="176"/>
      <c r="Q34" s="176"/>
    </row>
  </sheetData>
  <mergeCells count="10">
    <mergeCell ref="B4:O4"/>
    <mergeCell ref="B7:O7"/>
    <mergeCell ref="B14:O14"/>
    <mergeCell ref="B28:M28"/>
    <mergeCell ref="B34:Q34"/>
    <mergeCell ref="B22:Q23"/>
    <mergeCell ref="B8:C8"/>
    <mergeCell ref="B30:Q30"/>
    <mergeCell ref="B32:Q32"/>
    <mergeCell ref="B25:Q26"/>
  </mergeCells>
  <phoneticPr fontId="7" type="noConversion"/>
  <pageMargins left="0.75" right="0.75" top="1" bottom="1" header="0.5" footer="0.5"/>
  <pageSetup orientation="landscape" r:id="rId1"/>
  <headerFooter alignWithMargins="0"/>
  <rowBreaks count="1" manualBreakCount="1">
    <brk id="19"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opLeftCell="A4" zoomScale="90" zoomScaleNormal="90" workbookViewId="0">
      <selection activeCell="O18" sqref="O18"/>
    </sheetView>
  </sheetViews>
  <sheetFormatPr defaultRowHeight="13.2" x14ac:dyDescent="0.25"/>
  <cols>
    <col min="2" max="2" width="30" customWidth="1"/>
    <col min="3" max="3" width="9.44140625" customWidth="1"/>
    <col min="4" max="4" width="9.5546875" customWidth="1"/>
    <col min="5" max="5" width="10.88671875" customWidth="1"/>
    <col min="6" max="6" width="9.44140625" customWidth="1"/>
    <col min="7" max="7" width="10" customWidth="1"/>
    <col min="8" max="8" width="9.6640625" customWidth="1"/>
    <col min="9" max="9" width="10.109375" customWidth="1"/>
    <col min="10" max="10" width="10.33203125" customWidth="1"/>
  </cols>
  <sheetData>
    <row r="1" spans="1:13" ht="15.6" x14ac:dyDescent="0.3">
      <c r="A1" s="17" t="s">
        <v>219</v>
      </c>
      <c r="B1" s="27"/>
      <c r="C1" s="27"/>
      <c r="D1" s="27"/>
      <c r="E1" s="48" t="s">
        <v>10</v>
      </c>
      <c r="F1" s="49"/>
      <c r="G1" s="49"/>
      <c r="H1" s="49"/>
      <c r="I1" s="27"/>
      <c r="J1" s="27"/>
    </row>
    <row r="2" spans="1:13" s="21" customFormat="1" ht="13.8" x14ac:dyDescent="0.25">
      <c r="A2" s="18" t="s">
        <v>112</v>
      </c>
    </row>
    <row r="3" spans="1:13" s="21" customFormat="1" ht="13.8" x14ac:dyDescent="0.25">
      <c r="A3" s="18"/>
    </row>
    <row r="4" spans="1:13" ht="31.95" customHeight="1" x14ac:dyDescent="0.25">
      <c r="A4" s="180" t="s">
        <v>220</v>
      </c>
      <c r="B4" s="180"/>
      <c r="C4" s="180"/>
      <c r="D4" s="180"/>
      <c r="E4" s="180"/>
      <c r="F4" s="180"/>
      <c r="G4" s="180"/>
      <c r="H4" s="180"/>
      <c r="I4" s="180"/>
      <c r="J4" s="180"/>
    </row>
    <row r="5" spans="1:13" ht="17.399999999999999" customHeight="1" x14ac:dyDescent="0.25">
      <c r="A5" s="106"/>
      <c r="B5" s="106"/>
      <c r="C5" s="106"/>
      <c r="D5" s="106"/>
      <c r="E5" s="106"/>
      <c r="F5" s="106"/>
      <c r="G5" s="106"/>
      <c r="H5" s="106"/>
      <c r="I5" s="106"/>
      <c r="J5" s="106"/>
    </row>
    <row r="6" spans="1:13" x14ac:dyDescent="0.25">
      <c r="A6" s="182" t="s">
        <v>221</v>
      </c>
      <c r="B6" s="183"/>
      <c r="C6" s="183"/>
      <c r="D6" s="183"/>
      <c r="E6" s="183"/>
      <c r="F6" s="183"/>
      <c r="G6" s="183"/>
      <c r="H6" s="183"/>
      <c r="I6" s="183"/>
      <c r="J6" s="183"/>
    </row>
    <row r="7" spans="1:13" ht="17.399999999999999" x14ac:dyDescent="0.3">
      <c r="A7" s="52"/>
      <c r="B7" s="3"/>
      <c r="C7" s="1" t="s">
        <v>26</v>
      </c>
      <c r="D7" s="1" t="s">
        <v>27</v>
      </c>
      <c r="E7" s="1" t="s">
        <v>28</v>
      </c>
      <c r="F7" s="1" t="s">
        <v>29</v>
      </c>
      <c r="G7" s="1" t="s">
        <v>30</v>
      </c>
      <c r="H7" s="1" t="s">
        <v>31</v>
      </c>
      <c r="I7" s="1" t="s">
        <v>32</v>
      </c>
      <c r="J7" s="1" t="s">
        <v>33</v>
      </c>
      <c r="M7" s="21"/>
    </row>
    <row r="8" spans="1:13" ht="40.5" customHeight="1" x14ac:dyDescent="0.25">
      <c r="A8" s="101" t="s">
        <v>34</v>
      </c>
      <c r="B8" s="101" t="s">
        <v>37</v>
      </c>
      <c r="C8" s="6">
        <v>98</v>
      </c>
      <c r="D8" s="6">
        <v>18</v>
      </c>
      <c r="E8" s="6">
        <v>10</v>
      </c>
      <c r="F8" s="6">
        <v>8</v>
      </c>
      <c r="G8" s="6">
        <v>55</v>
      </c>
      <c r="H8" s="6">
        <v>181</v>
      </c>
      <c r="I8" s="6">
        <v>354</v>
      </c>
      <c r="J8" s="6">
        <v>223</v>
      </c>
    </row>
    <row r="9" spans="1:13" ht="40.5" customHeight="1" x14ac:dyDescent="0.25">
      <c r="A9" s="101" t="s">
        <v>34</v>
      </c>
      <c r="B9" s="101" t="s">
        <v>36</v>
      </c>
      <c r="C9" s="7">
        <v>82</v>
      </c>
      <c r="D9" s="7">
        <v>20</v>
      </c>
      <c r="E9" s="7">
        <v>15</v>
      </c>
      <c r="F9" s="7">
        <v>13</v>
      </c>
      <c r="G9" s="7">
        <v>98</v>
      </c>
      <c r="H9" s="7">
        <v>163</v>
      </c>
      <c r="I9" s="7">
        <v>467</v>
      </c>
      <c r="J9" s="6">
        <v>336</v>
      </c>
    </row>
    <row r="10" spans="1:13" ht="39" customHeight="1" x14ac:dyDescent="0.25">
      <c r="A10" s="111" t="s">
        <v>34</v>
      </c>
      <c r="B10" s="104" t="s">
        <v>35</v>
      </c>
      <c r="C10" s="105">
        <f t="shared" ref="C10:J10" si="0">SUM(C8:C9)</f>
        <v>180</v>
      </c>
      <c r="D10" s="105">
        <f t="shared" si="0"/>
        <v>38</v>
      </c>
      <c r="E10" s="105">
        <f t="shared" si="0"/>
        <v>25</v>
      </c>
      <c r="F10" s="105">
        <f t="shared" si="0"/>
        <v>21</v>
      </c>
      <c r="G10" s="105">
        <f t="shared" si="0"/>
        <v>153</v>
      </c>
      <c r="H10" s="105">
        <f t="shared" si="0"/>
        <v>344</v>
      </c>
      <c r="I10" s="105">
        <f t="shared" si="0"/>
        <v>821</v>
      </c>
      <c r="J10" s="105">
        <f t="shared" si="0"/>
        <v>559</v>
      </c>
    </row>
    <row r="11" spans="1:13" s="20" customFormat="1" ht="13.8" x14ac:dyDescent="0.25">
      <c r="A11" s="108" t="s">
        <v>34</v>
      </c>
      <c r="B11" s="108" t="s">
        <v>111</v>
      </c>
      <c r="C11" s="108">
        <v>611</v>
      </c>
      <c r="D11" s="108">
        <v>62</v>
      </c>
      <c r="E11" s="108">
        <v>90</v>
      </c>
      <c r="F11" s="108">
        <v>56</v>
      </c>
      <c r="G11" s="108">
        <v>350</v>
      </c>
      <c r="H11" s="108">
        <v>700</v>
      </c>
      <c r="I11" s="110">
        <v>1822</v>
      </c>
      <c r="J11" s="110">
        <v>1077</v>
      </c>
    </row>
    <row r="12" spans="1:13" s="20" customFormat="1" ht="13.8" x14ac:dyDescent="0.25">
      <c r="A12" s="109"/>
      <c r="B12" s="109"/>
      <c r="C12" s="109"/>
      <c r="D12" s="109"/>
      <c r="E12" s="109"/>
      <c r="F12" s="109"/>
      <c r="G12" s="109"/>
      <c r="H12" s="109"/>
      <c r="I12" s="109"/>
      <c r="J12" s="109"/>
    </row>
    <row r="13" spans="1:13" x14ac:dyDescent="0.25">
      <c r="A13" s="182" t="s">
        <v>222</v>
      </c>
      <c r="B13" s="183"/>
      <c r="C13" s="183"/>
      <c r="D13" s="183"/>
      <c r="E13" s="183"/>
      <c r="F13" s="183"/>
      <c r="G13" s="183"/>
      <c r="H13" s="183"/>
      <c r="I13" s="183"/>
      <c r="J13" s="183"/>
    </row>
    <row r="14" spans="1:13" s="20" customFormat="1" ht="19.2" customHeight="1" x14ac:dyDescent="0.25">
      <c r="A14" s="108"/>
      <c r="B14" s="3"/>
      <c r="C14" s="1" t="s">
        <v>26</v>
      </c>
      <c r="D14" s="1" t="s">
        <v>27</v>
      </c>
      <c r="E14" s="1" t="s">
        <v>28</v>
      </c>
      <c r="F14" s="1" t="s">
        <v>29</v>
      </c>
      <c r="G14" s="1" t="s">
        <v>30</v>
      </c>
      <c r="H14" s="1" t="s">
        <v>31</v>
      </c>
      <c r="I14" s="1" t="s">
        <v>32</v>
      </c>
      <c r="J14" s="1" t="s">
        <v>33</v>
      </c>
    </row>
    <row r="15" spans="1:13" s="20" customFormat="1" ht="25.2" hidden="1" customHeight="1" x14ac:dyDescent="0.25">
      <c r="A15" s="101" t="s">
        <v>34</v>
      </c>
      <c r="B15" s="101" t="s">
        <v>37</v>
      </c>
      <c r="C15" s="6">
        <v>98</v>
      </c>
      <c r="D15" s="6">
        <v>18</v>
      </c>
      <c r="E15" s="6">
        <v>10</v>
      </c>
      <c r="F15" s="6">
        <v>8</v>
      </c>
      <c r="G15" s="6">
        <v>55</v>
      </c>
      <c r="H15" s="6">
        <v>181</v>
      </c>
      <c r="I15" s="6">
        <v>354</v>
      </c>
      <c r="J15" s="6">
        <v>223</v>
      </c>
    </row>
    <row r="16" spans="1:13" s="20" customFormat="1" ht="28.95" customHeight="1" x14ac:dyDescent="0.25">
      <c r="A16" s="101" t="s">
        <v>34</v>
      </c>
      <c r="B16" s="101" t="s">
        <v>37</v>
      </c>
      <c r="C16" s="6">
        <v>150</v>
      </c>
      <c r="D16" s="6">
        <v>25</v>
      </c>
      <c r="E16" s="6">
        <v>18</v>
      </c>
      <c r="F16" s="6">
        <v>21</v>
      </c>
      <c r="G16" s="6">
        <v>81</v>
      </c>
      <c r="H16" s="6">
        <v>201</v>
      </c>
      <c r="I16" s="6">
        <v>601</v>
      </c>
      <c r="J16" s="6">
        <v>399</v>
      </c>
    </row>
    <row r="17" spans="1:10" s="20" customFormat="1" ht="31.2" customHeight="1" x14ac:dyDescent="0.25">
      <c r="A17" s="101" t="s">
        <v>34</v>
      </c>
      <c r="B17" s="101" t="s">
        <v>36</v>
      </c>
      <c r="C17" s="7">
        <v>155</v>
      </c>
      <c r="D17" s="7">
        <v>22</v>
      </c>
      <c r="E17" s="7">
        <v>20</v>
      </c>
      <c r="F17" s="7">
        <v>25</v>
      </c>
      <c r="G17" s="7">
        <v>108</v>
      </c>
      <c r="H17" s="7">
        <v>194</v>
      </c>
      <c r="I17" s="7">
        <v>800</v>
      </c>
      <c r="J17" s="6">
        <v>678</v>
      </c>
    </row>
    <row r="18" spans="1:10" s="20" customFormat="1" ht="15.6" customHeight="1" x14ac:dyDescent="0.25">
      <c r="A18" s="111" t="s">
        <v>34</v>
      </c>
      <c r="B18" s="104" t="s">
        <v>35</v>
      </c>
      <c r="C18" s="105">
        <v>305</v>
      </c>
      <c r="D18" s="105">
        <v>47</v>
      </c>
      <c r="E18" s="105">
        <v>38</v>
      </c>
      <c r="F18" s="105">
        <v>46</v>
      </c>
      <c r="G18" s="105">
        <v>189</v>
      </c>
      <c r="H18" s="105">
        <v>395</v>
      </c>
      <c r="I18" s="110">
        <v>1401</v>
      </c>
      <c r="J18" s="110">
        <v>1077</v>
      </c>
    </row>
    <row r="19" spans="1:10" s="20" customFormat="1" ht="16.2" customHeight="1" x14ac:dyDescent="0.25">
      <c r="A19" s="108" t="s">
        <v>34</v>
      </c>
      <c r="B19" s="108" t="s">
        <v>111</v>
      </c>
      <c r="C19" s="108">
        <v>611</v>
      </c>
      <c r="D19" s="108">
        <v>62</v>
      </c>
      <c r="E19" s="108">
        <v>90</v>
      </c>
      <c r="F19" s="108">
        <v>56</v>
      </c>
      <c r="G19" s="108">
        <v>350</v>
      </c>
      <c r="H19" s="108">
        <v>700</v>
      </c>
      <c r="I19" s="110">
        <v>1822</v>
      </c>
      <c r="J19" s="110">
        <v>1077</v>
      </c>
    </row>
    <row r="20" spans="1:10" s="20" customFormat="1" ht="16.2" customHeight="1" x14ac:dyDescent="0.25">
      <c r="A20" s="118"/>
      <c r="B20" s="118"/>
      <c r="C20" s="118"/>
      <c r="D20" s="118"/>
      <c r="E20" s="118"/>
      <c r="F20" s="118"/>
      <c r="G20" s="118"/>
      <c r="H20" s="118"/>
      <c r="I20" s="122"/>
      <c r="J20" s="122"/>
    </row>
    <row r="21" spans="1:10" ht="39" customHeight="1" x14ac:dyDescent="0.3">
      <c r="A21" s="17" t="s">
        <v>105</v>
      </c>
      <c r="B21" s="13"/>
      <c r="C21" s="13"/>
      <c r="D21" s="13"/>
      <c r="E21" s="13"/>
      <c r="F21" s="13"/>
      <c r="G21" s="13"/>
      <c r="H21" s="13"/>
      <c r="I21" s="13"/>
      <c r="J21" s="13"/>
    </row>
    <row r="22" spans="1:10" ht="16.2" customHeight="1" x14ac:dyDescent="0.25">
      <c r="A22" s="174" t="s">
        <v>223</v>
      </c>
      <c r="B22" s="174"/>
      <c r="C22" s="174"/>
      <c r="D22" s="174"/>
      <c r="E22" s="174"/>
      <c r="F22" s="174"/>
      <c r="G22" s="174"/>
      <c r="H22" s="174"/>
      <c r="I22" s="174"/>
      <c r="J22" s="174"/>
    </row>
    <row r="23" spans="1:10" ht="1.2" customHeight="1" x14ac:dyDescent="0.25">
      <c r="A23" s="174"/>
      <c r="B23" s="174"/>
      <c r="C23" s="174"/>
      <c r="D23" s="174"/>
      <c r="E23" s="174"/>
      <c r="F23" s="174"/>
      <c r="G23" s="174"/>
      <c r="H23" s="174"/>
      <c r="I23" s="174"/>
      <c r="J23" s="174"/>
    </row>
    <row r="24" spans="1:10" ht="13.8" x14ac:dyDescent="0.25">
      <c r="A24" s="179" t="s">
        <v>160</v>
      </c>
      <c r="B24" s="179"/>
      <c r="C24" s="179"/>
      <c r="D24" s="179"/>
      <c r="E24" s="179"/>
      <c r="F24" s="179"/>
      <c r="G24" s="179"/>
      <c r="H24" s="179"/>
      <c r="I24" s="179"/>
      <c r="J24" s="179"/>
    </row>
    <row r="25" spans="1:10" ht="13.8" x14ac:dyDescent="0.25">
      <c r="A25" s="181" t="s">
        <v>161</v>
      </c>
      <c r="B25" s="181"/>
      <c r="C25" s="181"/>
      <c r="D25" s="181"/>
      <c r="E25" s="181"/>
      <c r="F25" s="181"/>
      <c r="G25" s="181"/>
      <c r="H25" s="181"/>
      <c r="I25" s="181"/>
      <c r="J25" s="181"/>
    </row>
    <row r="26" spans="1:10" ht="13.8" x14ac:dyDescent="0.25">
      <c r="A26" s="107"/>
      <c r="B26" s="107"/>
      <c r="C26" s="107"/>
      <c r="D26" s="107"/>
      <c r="E26" s="107"/>
      <c r="F26" s="107"/>
      <c r="G26" s="107"/>
      <c r="H26" s="107"/>
      <c r="I26" s="107"/>
      <c r="J26" s="107"/>
    </row>
    <row r="27" spans="1:10" ht="13.8" x14ac:dyDescent="0.25">
      <c r="A27" s="174" t="s">
        <v>224</v>
      </c>
      <c r="B27" s="174"/>
      <c r="C27" s="174"/>
      <c r="D27" s="174"/>
      <c r="E27" s="174"/>
      <c r="F27" s="174"/>
      <c r="G27" s="174"/>
      <c r="H27" s="174"/>
      <c r="I27" s="174"/>
      <c r="J27" s="174"/>
    </row>
    <row r="28" spans="1:10" ht="13.8" x14ac:dyDescent="0.25">
      <c r="A28" s="84"/>
      <c r="B28" s="84"/>
      <c r="C28" s="84"/>
      <c r="D28" s="84"/>
      <c r="E28" s="84"/>
      <c r="F28" s="84"/>
      <c r="G28" s="84"/>
      <c r="H28" s="84"/>
      <c r="I28" s="84"/>
      <c r="J28" s="84"/>
    </row>
    <row r="29" spans="1:10" ht="18" customHeight="1" x14ac:dyDescent="0.25">
      <c r="A29" s="181" t="s">
        <v>218</v>
      </c>
      <c r="B29" s="181"/>
      <c r="C29" s="181"/>
      <c r="D29" s="181"/>
      <c r="E29" s="181"/>
      <c r="F29" s="181"/>
      <c r="G29" s="181"/>
      <c r="H29" s="181"/>
      <c r="I29" s="181"/>
      <c r="J29" s="181"/>
    </row>
    <row r="30" spans="1:10" ht="13.8" x14ac:dyDescent="0.25">
      <c r="A30" s="84"/>
      <c r="B30" s="84"/>
      <c r="C30" s="84"/>
      <c r="D30" s="84"/>
      <c r="E30" s="84"/>
      <c r="F30" s="84"/>
      <c r="G30" s="84"/>
      <c r="H30" s="84"/>
      <c r="I30" s="84"/>
      <c r="J30" s="84"/>
    </row>
    <row r="31" spans="1:10" ht="13.8" x14ac:dyDescent="0.25">
      <c r="A31" s="174"/>
      <c r="B31" s="174"/>
      <c r="C31" s="174"/>
      <c r="D31" s="174"/>
      <c r="E31" s="174"/>
      <c r="F31" s="174"/>
      <c r="G31" s="174"/>
      <c r="H31" s="174"/>
      <c r="I31" s="174"/>
      <c r="J31" s="174"/>
    </row>
  </sheetData>
  <mergeCells count="9">
    <mergeCell ref="A31:J31"/>
    <mergeCell ref="A22:J23"/>
    <mergeCell ref="A4:J4"/>
    <mergeCell ref="A24:J24"/>
    <mergeCell ref="A25:J25"/>
    <mergeCell ref="A29:J29"/>
    <mergeCell ref="A6:J6"/>
    <mergeCell ref="A13:J13"/>
    <mergeCell ref="A27:J27"/>
  </mergeCells>
  <phoneticPr fontId="7" type="noConversion"/>
  <pageMargins left="0.75" right="0.75" top="1" bottom="1" header="0.5" footer="0.5"/>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workbookViewId="0">
      <selection activeCell="K6" sqref="K6"/>
    </sheetView>
  </sheetViews>
  <sheetFormatPr defaultRowHeight="13.2" x14ac:dyDescent="0.25"/>
  <cols>
    <col min="2" max="2" width="21.33203125" customWidth="1"/>
    <col min="3" max="3" width="11" customWidth="1"/>
    <col min="4" max="5" width="7.44140625" customWidth="1"/>
    <col min="6" max="6" width="6.5546875" customWidth="1"/>
    <col min="7" max="7" width="6.6640625" customWidth="1"/>
    <col min="8" max="8" width="7.44140625" customWidth="1"/>
    <col min="9" max="9" width="7.33203125" customWidth="1"/>
    <col min="10" max="10" width="7" customWidth="1"/>
    <col min="11" max="11" width="7.88671875" customWidth="1"/>
    <col min="12" max="12" width="7.109375" customWidth="1"/>
    <col min="13" max="13" width="5.88671875" customWidth="1"/>
  </cols>
  <sheetData>
    <row r="1" spans="1:14" ht="15.6" x14ac:dyDescent="0.3">
      <c r="A1" s="17" t="s">
        <v>117</v>
      </c>
    </row>
    <row r="3" spans="1:14" ht="40.200000000000003" customHeight="1" x14ac:dyDescent="0.25">
      <c r="A3" s="184" t="s">
        <v>225</v>
      </c>
      <c r="B3" s="184"/>
      <c r="C3" s="184"/>
      <c r="D3" s="184"/>
      <c r="E3" s="184"/>
      <c r="F3" s="184"/>
      <c r="G3" s="184"/>
      <c r="H3" s="184"/>
      <c r="I3" s="184"/>
      <c r="J3" s="184"/>
      <c r="K3" s="184"/>
      <c r="L3" s="184"/>
    </row>
    <row r="4" spans="1:14" x14ac:dyDescent="0.25">
      <c r="A4" s="192" t="s">
        <v>138</v>
      </c>
      <c r="B4" s="192"/>
      <c r="C4" s="192"/>
      <c r="D4" s="192"/>
      <c r="E4" s="192"/>
      <c r="F4" s="192"/>
      <c r="G4" s="192"/>
      <c r="H4" s="192"/>
      <c r="I4" s="192"/>
      <c r="J4" s="192"/>
      <c r="K4" s="192"/>
      <c r="L4" s="192"/>
    </row>
    <row r="5" spans="1:14" ht="13.8" x14ac:dyDescent="0.25">
      <c r="A5" s="5"/>
      <c r="D5" s="186">
        <v>40179</v>
      </c>
      <c r="E5" s="186"/>
      <c r="F5" s="186"/>
      <c r="G5" s="186">
        <v>40210</v>
      </c>
      <c r="H5" s="186"/>
      <c r="I5" s="186"/>
      <c r="J5" s="186">
        <v>40238</v>
      </c>
      <c r="K5" s="186"/>
      <c r="L5" s="186"/>
    </row>
    <row r="6" spans="1:14" ht="27.6" customHeight="1" x14ac:dyDescent="0.25">
      <c r="A6" s="108" t="s">
        <v>113</v>
      </c>
      <c r="B6" s="108" t="s">
        <v>136</v>
      </c>
      <c r="C6" s="113"/>
      <c r="D6" s="114" t="s">
        <v>232</v>
      </c>
      <c r="E6" s="108" t="s">
        <v>134</v>
      </c>
      <c r="F6" s="108" t="s">
        <v>43</v>
      </c>
      <c r="G6" s="114" t="s">
        <v>232</v>
      </c>
      <c r="H6" s="108" t="s">
        <v>134</v>
      </c>
      <c r="I6" s="108" t="s">
        <v>43</v>
      </c>
      <c r="J6" s="114" t="s">
        <v>232</v>
      </c>
      <c r="K6" s="108" t="s">
        <v>134</v>
      </c>
      <c r="L6" s="108" t="s">
        <v>43</v>
      </c>
    </row>
    <row r="7" spans="1:14" ht="13.8" x14ac:dyDescent="0.25">
      <c r="A7" s="185" t="s">
        <v>118</v>
      </c>
      <c r="B7" s="185" t="s">
        <v>124</v>
      </c>
      <c r="C7" s="108" t="s">
        <v>130</v>
      </c>
      <c r="D7" s="113">
        <v>3</v>
      </c>
      <c r="E7" s="113">
        <v>1</v>
      </c>
      <c r="F7" s="113">
        <v>4</v>
      </c>
      <c r="G7" s="113">
        <v>4</v>
      </c>
      <c r="H7" s="113">
        <v>3</v>
      </c>
      <c r="I7" s="113">
        <v>7</v>
      </c>
      <c r="J7" s="113">
        <v>6</v>
      </c>
      <c r="K7" s="113">
        <v>1</v>
      </c>
      <c r="L7" s="113">
        <v>7</v>
      </c>
      <c r="M7" s="25"/>
      <c r="N7" s="26"/>
    </row>
    <row r="8" spans="1:14" ht="13.2" customHeight="1" x14ac:dyDescent="0.3">
      <c r="A8" s="185"/>
      <c r="B8" s="185"/>
      <c r="C8" s="108" t="s">
        <v>131</v>
      </c>
      <c r="D8" s="113">
        <v>33</v>
      </c>
      <c r="E8" s="113">
        <v>102</v>
      </c>
      <c r="F8" s="115">
        <f>SUM(D8:E8)</f>
        <v>135</v>
      </c>
      <c r="G8" s="113">
        <v>38</v>
      </c>
      <c r="H8" s="113">
        <v>144</v>
      </c>
      <c r="I8" s="115">
        <f>SUM(G8:H8)</f>
        <v>182</v>
      </c>
      <c r="J8" s="113">
        <v>29</v>
      </c>
      <c r="K8" s="113">
        <v>129</v>
      </c>
      <c r="L8" s="115">
        <f>SUM(J8:K8)</f>
        <v>158</v>
      </c>
      <c r="M8" s="25"/>
      <c r="N8" s="26"/>
    </row>
    <row r="9" spans="1:14" ht="13.2" customHeight="1" x14ac:dyDescent="0.3">
      <c r="A9" s="108" t="s">
        <v>119</v>
      </c>
      <c r="B9" s="108" t="s">
        <v>125</v>
      </c>
      <c r="C9" s="108" t="s">
        <v>132</v>
      </c>
      <c r="D9" s="113">
        <v>67</v>
      </c>
      <c r="E9" s="113">
        <v>99</v>
      </c>
      <c r="F9" s="115">
        <f>SUM(D9:E9)</f>
        <v>166</v>
      </c>
      <c r="G9" s="113">
        <v>81</v>
      </c>
      <c r="H9" s="113">
        <v>126</v>
      </c>
      <c r="I9" s="108">
        <f>SUM(G9:H9)</f>
        <v>207</v>
      </c>
      <c r="J9" s="113">
        <v>67</v>
      </c>
      <c r="K9" s="113">
        <v>180</v>
      </c>
      <c r="L9" s="115">
        <f>SUM(J9:K9)</f>
        <v>247</v>
      </c>
      <c r="M9" s="25"/>
      <c r="N9" s="26"/>
    </row>
    <row r="10" spans="1:14" ht="13.95" customHeight="1" x14ac:dyDescent="0.3">
      <c r="A10" s="185" t="s">
        <v>120</v>
      </c>
      <c r="B10" s="185" t="s">
        <v>126</v>
      </c>
      <c r="C10" s="108" t="s">
        <v>139</v>
      </c>
      <c r="D10" s="113">
        <v>4</v>
      </c>
      <c r="E10" s="113">
        <v>0</v>
      </c>
      <c r="F10" s="115">
        <v>4</v>
      </c>
      <c r="G10" s="113">
        <v>6</v>
      </c>
      <c r="H10" s="113">
        <v>1</v>
      </c>
      <c r="I10" s="108">
        <v>7</v>
      </c>
      <c r="J10" s="113">
        <v>2</v>
      </c>
      <c r="K10" s="113">
        <v>2</v>
      </c>
      <c r="L10" s="115">
        <v>4</v>
      </c>
      <c r="M10" s="25"/>
      <c r="N10" s="26"/>
    </row>
    <row r="11" spans="1:14" ht="13.95" customHeight="1" x14ac:dyDescent="0.3">
      <c r="A11" s="185"/>
      <c r="B11" s="185"/>
      <c r="C11" s="108" t="s">
        <v>135</v>
      </c>
      <c r="D11" s="113">
        <v>0</v>
      </c>
      <c r="E11" s="113">
        <v>0</v>
      </c>
      <c r="F11" s="115">
        <v>0</v>
      </c>
      <c r="G11" s="113">
        <v>0</v>
      </c>
      <c r="H11" s="113">
        <v>1</v>
      </c>
      <c r="I11" s="108">
        <v>1</v>
      </c>
      <c r="J11" s="113">
        <v>0</v>
      </c>
      <c r="K11" s="113">
        <v>0</v>
      </c>
      <c r="L11" s="115">
        <v>0</v>
      </c>
      <c r="M11" s="25"/>
      <c r="N11" s="26"/>
    </row>
    <row r="12" spans="1:14" ht="14.4" x14ac:dyDescent="0.3">
      <c r="A12" s="185" t="s">
        <v>121</v>
      </c>
      <c r="B12" s="185" t="s">
        <v>127</v>
      </c>
      <c r="C12" s="108" t="s">
        <v>139</v>
      </c>
      <c r="D12" s="113">
        <v>6</v>
      </c>
      <c r="E12" s="113">
        <v>0</v>
      </c>
      <c r="F12" s="115">
        <v>6</v>
      </c>
      <c r="G12" s="113">
        <v>10</v>
      </c>
      <c r="H12" s="113">
        <v>1</v>
      </c>
      <c r="I12" s="108">
        <v>11</v>
      </c>
      <c r="J12" s="113">
        <v>16</v>
      </c>
      <c r="K12" s="113">
        <v>0</v>
      </c>
      <c r="L12" s="115">
        <v>16</v>
      </c>
      <c r="M12" s="25"/>
      <c r="N12" s="26"/>
    </row>
    <row r="13" spans="1:14" ht="14.4" x14ac:dyDescent="0.3">
      <c r="A13" s="185"/>
      <c r="B13" s="185"/>
      <c r="C13" s="108" t="s">
        <v>135</v>
      </c>
      <c r="D13" s="113">
        <v>0</v>
      </c>
      <c r="E13" s="113">
        <v>0</v>
      </c>
      <c r="F13" s="115">
        <v>0</v>
      </c>
      <c r="G13" s="113">
        <v>0</v>
      </c>
      <c r="H13" s="113">
        <v>0</v>
      </c>
      <c r="I13" s="108">
        <v>0</v>
      </c>
      <c r="J13" s="113">
        <v>0</v>
      </c>
      <c r="K13" s="113">
        <v>2</v>
      </c>
      <c r="L13" s="115">
        <v>2</v>
      </c>
      <c r="M13" s="25"/>
      <c r="N13" s="26"/>
    </row>
    <row r="14" spans="1:14" ht="15" customHeight="1" x14ac:dyDescent="0.3">
      <c r="A14" s="185" t="s">
        <v>122</v>
      </c>
      <c r="B14" s="185" t="s">
        <v>128</v>
      </c>
      <c r="C14" s="108" t="s">
        <v>140</v>
      </c>
      <c r="D14" s="113">
        <v>2</v>
      </c>
      <c r="E14" s="113">
        <v>1</v>
      </c>
      <c r="F14" s="115">
        <v>3</v>
      </c>
      <c r="G14" s="113">
        <v>2</v>
      </c>
      <c r="H14" s="113">
        <v>2</v>
      </c>
      <c r="I14" s="115">
        <v>4</v>
      </c>
      <c r="J14" s="113">
        <v>6</v>
      </c>
      <c r="K14" s="113">
        <v>2</v>
      </c>
      <c r="L14" s="115">
        <v>8</v>
      </c>
      <c r="M14" s="25"/>
      <c r="N14" s="26"/>
    </row>
    <row r="15" spans="1:14" ht="15" customHeight="1" x14ac:dyDescent="0.3">
      <c r="A15" s="185"/>
      <c r="B15" s="185"/>
      <c r="C15" s="108" t="s">
        <v>133</v>
      </c>
      <c r="D15" s="113">
        <v>0</v>
      </c>
      <c r="E15" s="113">
        <v>0</v>
      </c>
      <c r="F15" s="115">
        <v>0</v>
      </c>
      <c r="G15" s="113">
        <v>1</v>
      </c>
      <c r="H15" s="113">
        <v>1</v>
      </c>
      <c r="I15" s="115">
        <v>2</v>
      </c>
      <c r="J15" s="113">
        <v>3</v>
      </c>
      <c r="K15" s="113">
        <v>1</v>
      </c>
      <c r="L15" s="115">
        <v>4</v>
      </c>
      <c r="M15" s="25"/>
      <c r="N15" s="26"/>
    </row>
    <row r="16" spans="1:14" ht="15.6" customHeight="1" x14ac:dyDescent="0.3">
      <c r="A16" s="108" t="s">
        <v>123</v>
      </c>
      <c r="B16" s="108" t="s">
        <v>129</v>
      </c>
      <c r="C16" s="108" t="s">
        <v>137</v>
      </c>
      <c r="D16" s="113">
        <v>37</v>
      </c>
      <c r="E16" s="113">
        <v>56</v>
      </c>
      <c r="F16" s="115">
        <f>SUM(D16:E16)</f>
        <v>93</v>
      </c>
      <c r="G16" s="113">
        <v>46</v>
      </c>
      <c r="H16" s="113">
        <v>60</v>
      </c>
      <c r="I16" s="115">
        <f>SUM(G16:H16)</f>
        <v>106</v>
      </c>
      <c r="J16" s="113">
        <v>44</v>
      </c>
      <c r="K16" s="113">
        <v>59</v>
      </c>
      <c r="L16" s="115">
        <f>SUM(J16:K16)</f>
        <v>103</v>
      </c>
      <c r="M16" s="25"/>
    </row>
    <row r="17" spans="1:13" ht="15.6" customHeight="1" x14ac:dyDescent="0.3">
      <c r="A17" s="116"/>
      <c r="B17" s="135" t="s">
        <v>155</v>
      </c>
      <c r="C17" s="136"/>
      <c r="D17" s="137"/>
      <c r="E17" s="138"/>
      <c r="F17" s="117">
        <f>SUM(F7:F16)</f>
        <v>411</v>
      </c>
      <c r="G17" s="139"/>
      <c r="H17" s="138"/>
      <c r="I17" s="117">
        <f>SUM(I7:I16)</f>
        <v>527</v>
      </c>
      <c r="J17" s="139"/>
      <c r="K17" s="138"/>
      <c r="L17" s="117">
        <f>SUM(L7:L16)</f>
        <v>549</v>
      </c>
      <c r="M17" s="25"/>
    </row>
    <row r="18" spans="1:13" ht="15.6" customHeight="1" x14ac:dyDescent="0.3">
      <c r="A18" s="116"/>
      <c r="B18" s="135" t="s">
        <v>156</v>
      </c>
      <c r="C18" s="136"/>
      <c r="D18" s="137">
        <f>SUM(D7:D16)</f>
        <v>152</v>
      </c>
      <c r="E18" s="138"/>
      <c r="F18" s="117"/>
      <c r="G18" s="139">
        <f>SUM(G7:G16)</f>
        <v>188</v>
      </c>
      <c r="H18" s="138"/>
      <c r="I18" s="117"/>
      <c r="J18" s="139">
        <f>SUM(J7:J17)</f>
        <v>173</v>
      </c>
      <c r="K18" s="138"/>
      <c r="L18" s="117"/>
      <c r="M18" s="25"/>
    </row>
    <row r="19" spans="1:13" s="134" customFormat="1" ht="15" customHeight="1" x14ac:dyDescent="0.3">
      <c r="A19" s="117"/>
      <c r="B19" s="187" t="s">
        <v>141</v>
      </c>
      <c r="C19" s="188"/>
      <c r="D19" s="188"/>
      <c r="E19" s="189"/>
      <c r="F19" s="117">
        <v>411</v>
      </c>
      <c r="G19" s="190"/>
      <c r="H19" s="191"/>
      <c r="I19" s="117">
        <f>F17+I17</f>
        <v>938</v>
      </c>
      <c r="J19" s="190"/>
      <c r="K19" s="191"/>
      <c r="L19" s="117">
        <f>I19+L17</f>
        <v>1487</v>
      </c>
      <c r="M19" s="133"/>
    </row>
    <row r="20" spans="1:13" s="134" customFormat="1" ht="15" customHeight="1" x14ac:dyDescent="0.3">
      <c r="A20" s="115"/>
      <c r="B20" s="115" t="s">
        <v>142</v>
      </c>
      <c r="C20" s="115"/>
      <c r="D20" s="115">
        <f>D18</f>
        <v>152</v>
      </c>
      <c r="E20" s="115"/>
      <c r="F20" s="115"/>
      <c r="G20" s="115">
        <f>D20+G18</f>
        <v>340</v>
      </c>
      <c r="H20" s="115"/>
      <c r="I20" s="115"/>
      <c r="J20" s="115">
        <f>G20+J18</f>
        <v>513</v>
      </c>
      <c r="K20" s="115"/>
      <c r="L20" s="115"/>
      <c r="M20" s="133"/>
    </row>
    <row r="21" spans="1:13" ht="15" customHeight="1" x14ac:dyDescent="0.3">
      <c r="A21" s="119"/>
      <c r="B21" s="119" t="s">
        <v>226</v>
      </c>
      <c r="C21" s="120"/>
      <c r="D21" s="120"/>
      <c r="E21" s="120"/>
      <c r="F21" s="120"/>
      <c r="G21" s="120"/>
      <c r="H21" s="120"/>
      <c r="I21" s="120"/>
      <c r="J21" s="120"/>
      <c r="K21" s="120"/>
      <c r="L21" s="121"/>
      <c r="M21" s="25"/>
    </row>
    <row r="22" spans="1:13" ht="15" customHeight="1" x14ac:dyDescent="0.25">
      <c r="A22" s="93"/>
      <c r="B22" s="93"/>
      <c r="C22" s="93"/>
      <c r="D22" s="93"/>
      <c r="E22" s="93"/>
      <c r="F22" s="93"/>
      <c r="G22" s="25"/>
      <c r="H22" s="25"/>
      <c r="I22" s="25"/>
      <c r="J22" s="25"/>
      <c r="K22" s="25"/>
      <c r="L22" s="25"/>
      <c r="M22" s="25"/>
    </row>
    <row r="23" spans="1:13" ht="13.95" customHeight="1" x14ac:dyDescent="0.25">
      <c r="A23" s="147" t="s">
        <v>105</v>
      </c>
      <c r="B23" s="25"/>
      <c r="C23" s="25"/>
      <c r="D23" s="25"/>
      <c r="E23" s="25"/>
      <c r="F23" s="25"/>
      <c r="G23" s="93"/>
      <c r="H23" s="93"/>
      <c r="I23" s="93"/>
      <c r="J23" s="93"/>
      <c r="K23" s="93"/>
      <c r="L23" s="93"/>
      <c r="M23" s="93"/>
    </row>
    <row r="24" spans="1:13" ht="42.6" customHeight="1" x14ac:dyDescent="0.25">
      <c r="A24" s="153" t="s">
        <v>231</v>
      </c>
      <c r="B24" s="153"/>
      <c r="C24" s="153"/>
      <c r="D24" s="153"/>
      <c r="E24" s="153"/>
      <c r="F24" s="153"/>
      <c r="G24" s="153"/>
      <c r="H24" s="153"/>
      <c r="I24" s="153"/>
      <c r="J24" s="153"/>
      <c r="K24" s="153"/>
      <c r="L24" s="153"/>
      <c r="M24" s="25"/>
    </row>
    <row r="25" spans="1:13" ht="16.95" customHeight="1" x14ac:dyDescent="0.25">
      <c r="A25" s="153" t="s">
        <v>227</v>
      </c>
      <c r="B25" s="153"/>
      <c r="C25" s="153"/>
      <c r="D25" s="153"/>
      <c r="E25" s="153"/>
      <c r="F25" s="153"/>
      <c r="G25" s="153"/>
      <c r="H25" s="153"/>
      <c r="I25" s="153"/>
      <c r="J25" s="153"/>
      <c r="K25" s="153"/>
      <c r="L25" s="153"/>
      <c r="M25" s="25"/>
    </row>
    <row r="26" spans="1:13" ht="13.8" x14ac:dyDescent="0.25">
      <c r="A26" s="21" t="s">
        <v>162</v>
      </c>
      <c r="B26" s="21"/>
      <c r="C26" s="21"/>
      <c r="D26" s="21"/>
      <c r="E26" s="21"/>
      <c r="F26" s="21"/>
      <c r="G26" s="21"/>
      <c r="H26" s="21"/>
      <c r="I26" s="21"/>
      <c r="J26" s="21"/>
      <c r="K26" s="21"/>
      <c r="L26" s="21"/>
      <c r="M26" s="25"/>
    </row>
    <row r="27" spans="1:13" ht="13.8" x14ac:dyDescent="0.25">
      <c r="A27" s="21" t="s">
        <v>230</v>
      </c>
      <c r="B27" s="21"/>
      <c r="C27" s="21"/>
      <c r="D27" s="21"/>
      <c r="E27" s="21"/>
      <c r="F27" s="21"/>
      <c r="G27" s="21"/>
      <c r="H27" s="21"/>
      <c r="I27" s="21"/>
      <c r="J27" s="21"/>
      <c r="K27" s="21"/>
      <c r="L27" s="21"/>
      <c r="M27" s="25"/>
    </row>
    <row r="28" spans="1:13" ht="13.8" x14ac:dyDescent="0.25">
      <c r="A28" s="21" t="s">
        <v>163</v>
      </c>
      <c r="B28" s="21"/>
      <c r="C28" s="21"/>
      <c r="D28" s="21"/>
      <c r="E28" s="21"/>
      <c r="F28" s="21"/>
      <c r="G28" s="21"/>
      <c r="H28" s="21"/>
      <c r="I28" s="21"/>
      <c r="J28" s="21"/>
      <c r="K28" s="21"/>
      <c r="L28" s="21"/>
      <c r="M28" s="25"/>
    </row>
    <row r="29" spans="1:13" ht="13.8" x14ac:dyDescent="0.25">
      <c r="A29" s="21"/>
      <c r="B29" s="21"/>
      <c r="C29" s="21"/>
      <c r="D29" s="21"/>
      <c r="E29" s="21"/>
      <c r="F29" s="21"/>
      <c r="G29" s="21"/>
      <c r="H29" s="21"/>
      <c r="I29" s="21"/>
      <c r="J29" s="21"/>
      <c r="K29" s="21"/>
      <c r="L29" s="21"/>
      <c r="M29" s="25"/>
    </row>
    <row r="30" spans="1:13" ht="13.8" x14ac:dyDescent="0.25">
      <c r="A30" s="21" t="s">
        <v>228</v>
      </c>
      <c r="B30" s="21"/>
      <c r="C30" s="21"/>
      <c r="D30" s="21"/>
      <c r="E30" s="21"/>
      <c r="F30" s="21"/>
      <c r="G30" s="21"/>
      <c r="H30" s="21"/>
      <c r="I30" s="21"/>
      <c r="J30" s="21"/>
      <c r="K30" s="21"/>
      <c r="L30" s="25"/>
      <c r="M30" s="25"/>
    </row>
    <row r="31" spans="1:13" ht="13.8" x14ac:dyDescent="0.25">
      <c r="A31" s="21" t="s">
        <v>164</v>
      </c>
      <c r="B31" s="21"/>
      <c r="C31" s="21"/>
      <c r="D31" s="21"/>
      <c r="E31" s="21"/>
      <c r="F31" s="21"/>
      <c r="G31" s="21"/>
      <c r="H31" s="21"/>
      <c r="I31" s="21"/>
      <c r="J31" s="21"/>
      <c r="K31" s="21"/>
      <c r="L31" s="25"/>
      <c r="M31" s="25"/>
    </row>
    <row r="32" spans="1:13" ht="13.8" x14ac:dyDescent="0.25">
      <c r="A32" s="21"/>
      <c r="B32" s="92"/>
      <c r="C32" s="92"/>
      <c r="D32" s="92"/>
      <c r="E32" s="92"/>
      <c r="F32" s="92"/>
      <c r="G32" s="21"/>
      <c r="H32" s="21"/>
      <c r="I32" s="21"/>
      <c r="J32" s="21"/>
      <c r="K32" s="21"/>
      <c r="L32" s="25"/>
      <c r="M32" s="25"/>
    </row>
    <row r="33" spans="1:13" ht="27.75" customHeight="1" x14ac:dyDescent="0.25">
      <c r="A33" s="184" t="s">
        <v>229</v>
      </c>
      <c r="B33" s="184"/>
      <c r="C33" s="184"/>
      <c r="D33" s="184"/>
      <c r="E33" s="184"/>
      <c r="F33" s="184"/>
      <c r="G33" s="184"/>
      <c r="H33" s="184"/>
      <c r="I33" s="184"/>
      <c r="J33" s="184"/>
      <c r="K33" s="184"/>
      <c r="L33" s="93"/>
      <c r="M33" s="93"/>
    </row>
    <row r="34" spans="1:13" ht="13.8" x14ac:dyDescent="0.25">
      <c r="A34" s="25"/>
      <c r="B34" s="25"/>
      <c r="C34" s="25"/>
      <c r="D34" s="25"/>
      <c r="E34" s="25"/>
      <c r="F34" s="25"/>
      <c r="G34" s="25"/>
      <c r="H34" s="25"/>
      <c r="I34" s="25"/>
      <c r="J34" s="25"/>
      <c r="K34" s="25"/>
      <c r="L34" s="25"/>
      <c r="M34" s="25"/>
    </row>
    <row r="35" spans="1:13" ht="13.8" x14ac:dyDescent="0.25">
      <c r="A35" s="25"/>
      <c r="B35" s="25"/>
      <c r="C35" s="25"/>
      <c r="D35" s="25"/>
      <c r="E35" s="25"/>
      <c r="F35" s="25"/>
      <c r="G35" s="25"/>
      <c r="H35" s="25"/>
      <c r="I35" s="25"/>
      <c r="J35" s="25"/>
      <c r="K35" s="25"/>
      <c r="L35" s="25"/>
      <c r="M35" s="25"/>
    </row>
    <row r="36" spans="1:13" ht="13.8" x14ac:dyDescent="0.25">
      <c r="A36" s="25"/>
      <c r="B36" s="25"/>
      <c r="C36" s="25"/>
      <c r="D36" s="25"/>
      <c r="E36" s="25"/>
      <c r="F36" s="25"/>
      <c r="G36" s="25"/>
      <c r="H36" s="25"/>
      <c r="I36" s="25"/>
      <c r="J36" s="25"/>
      <c r="K36" s="25"/>
      <c r="L36" s="25"/>
      <c r="M36" s="25"/>
    </row>
    <row r="37" spans="1:13" ht="13.8" x14ac:dyDescent="0.25">
      <c r="A37" s="25"/>
      <c r="B37" s="25"/>
      <c r="C37" s="25"/>
      <c r="D37" s="25"/>
      <c r="E37" s="25"/>
      <c r="F37" s="25"/>
      <c r="G37" s="25"/>
      <c r="H37" s="25"/>
      <c r="I37" s="25"/>
      <c r="J37" s="25"/>
      <c r="K37" s="25"/>
      <c r="L37" s="25"/>
      <c r="M37" s="25"/>
    </row>
    <row r="38" spans="1:13" ht="13.8" x14ac:dyDescent="0.25">
      <c r="A38" s="25"/>
      <c r="B38" s="25"/>
      <c r="C38" s="25"/>
      <c r="D38" s="25"/>
      <c r="E38" s="25"/>
      <c r="F38" s="25"/>
      <c r="G38" s="25"/>
      <c r="H38" s="25"/>
      <c r="I38" s="25"/>
      <c r="J38" s="25"/>
      <c r="K38" s="25"/>
      <c r="L38" s="25"/>
      <c r="M38" s="25"/>
    </row>
    <row r="39" spans="1:13" ht="13.8" x14ac:dyDescent="0.25">
      <c r="A39" s="25"/>
      <c r="B39" s="25"/>
      <c r="C39" s="25"/>
      <c r="D39" s="25"/>
      <c r="E39" s="25"/>
      <c r="F39" s="25"/>
      <c r="G39" s="25"/>
      <c r="H39" s="25"/>
      <c r="I39" s="25"/>
      <c r="J39" s="25"/>
      <c r="K39" s="25"/>
      <c r="L39" s="25"/>
      <c r="M39" s="25"/>
    </row>
    <row r="40" spans="1:13" ht="13.8" x14ac:dyDescent="0.25">
      <c r="A40" s="25"/>
      <c r="G40" s="25"/>
      <c r="H40" s="25"/>
      <c r="I40" s="25"/>
      <c r="J40" s="25"/>
      <c r="K40" s="25"/>
      <c r="L40" s="25"/>
      <c r="M40" s="25"/>
    </row>
    <row r="42" spans="1:13" ht="28.5" customHeight="1" x14ac:dyDescent="0.25"/>
  </sheetData>
  <mergeCells count="19">
    <mergeCell ref="J19:K19"/>
    <mergeCell ref="J5:L5"/>
    <mergeCell ref="A4:L4"/>
    <mergeCell ref="A3:L3"/>
    <mergeCell ref="A24:L24"/>
    <mergeCell ref="A33:K33"/>
    <mergeCell ref="B12:B13"/>
    <mergeCell ref="A12:A13"/>
    <mergeCell ref="D5:F5"/>
    <mergeCell ref="G5:I5"/>
    <mergeCell ref="B7:B8"/>
    <mergeCell ref="A7:A8"/>
    <mergeCell ref="B14:B15"/>
    <mergeCell ref="A14:A15"/>
    <mergeCell ref="B10:B11"/>
    <mergeCell ref="A10:A11"/>
    <mergeCell ref="B19:E19"/>
    <mergeCell ref="A25:L25"/>
    <mergeCell ref="G19:H19"/>
  </mergeCells>
  <phoneticPr fontId="7" type="noConversion"/>
  <pageMargins left="0.5" right="0.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0"/>
  <sheetViews>
    <sheetView workbookViewId="0">
      <selection activeCell="W24" sqref="W24"/>
    </sheetView>
  </sheetViews>
  <sheetFormatPr defaultRowHeight="13.2" x14ac:dyDescent="0.25"/>
  <cols>
    <col min="1" max="1" width="11.5546875" customWidth="1"/>
    <col min="2" max="2" width="7.44140625" customWidth="1"/>
    <col min="3" max="3" width="6.44140625" customWidth="1"/>
    <col min="4" max="15" width="6.88671875" customWidth="1"/>
    <col min="16" max="16" width="7.6640625" customWidth="1"/>
    <col min="17" max="17" width="7.44140625" customWidth="1"/>
    <col min="18" max="19" width="9.109375" hidden="1" customWidth="1"/>
    <col min="20" max="20" width="14.5546875" customWidth="1"/>
  </cols>
  <sheetData>
    <row r="1" spans="1:43" ht="15.6" x14ac:dyDescent="0.3">
      <c r="A1" s="17" t="s">
        <v>94</v>
      </c>
      <c r="F1" s="5"/>
    </row>
    <row r="2" spans="1:43" ht="13.8" x14ac:dyDescent="0.25">
      <c r="A2" s="18" t="s">
        <v>144</v>
      </c>
    </row>
    <row r="3" spans="1:43" ht="13.8" x14ac:dyDescent="0.25">
      <c r="A3" s="18"/>
    </row>
    <row r="4" spans="1:43" ht="31.95" customHeight="1" x14ac:dyDescent="0.25">
      <c r="A4" s="181" t="s">
        <v>145</v>
      </c>
      <c r="B4" s="181"/>
      <c r="C4" s="181"/>
      <c r="D4" s="181"/>
      <c r="E4" s="181"/>
      <c r="F4" s="181"/>
      <c r="G4" s="181"/>
      <c r="H4" s="181"/>
      <c r="I4" s="181"/>
      <c r="J4" s="181"/>
      <c r="K4" s="181"/>
      <c r="L4" s="181"/>
      <c r="M4" s="181"/>
      <c r="N4" s="181"/>
      <c r="O4" s="181"/>
      <c r="P4" s="181"/>
      <c r="Q4" s="181"/>
    </row>
    <row r="5" spans="1:43" ht="14.4" thickBot="1" x14ac:dyDescent="0.3">
      <c r="A5" s="18"/>
    </row>
    <row r="6" spans="1:43" ht="18" customHeight="1" x14ac:dyDescent="0.25">
      <c r="A6" s="193" t="s">
        <v>143</v>
      </c>
      <c r="B6" s="194"/>
      <c r="C6" s="194"/>
      <c r="D6" s="194"/>
      <c r="E6" s="194"/>
      <c r="F6" s="194"/>
      <c r="G6" s="194"/>
      <c r="H6" s="194"/>
      <c r="I6" s="194"/>
      <c r="J6" s="194"/>
      <c r="K6" s="194"/>
      <c r="L6" s="194"/>
      <c r="M6" s="194"/>
      <c r="N6" s="194"/>
      <c r="O6" s="194"/>
      <c r="P6" s="194"/>
      <c r="Q6" s="195"/>
    </row>
    <row r="7" spans="1:43" ht="36" customHeight="1" thickBot="1" x14ac:dyDescent="0.35">
      <c r="A7" s="55" t="s">
        <v>38</v>
      </c>
      <c r="B7" s="56" t="s">
        <v>58</v>
      </c>
      <c r="C7" s="57"/>
      <c r="D7" s="196" t="s">
        <v>59</v>
      </c>
      <c r="E7" s="197"/>
      <c r="F7" s="197"/>
      <c r="G7" s="197"/>
      <c r="H7" s="197"/>
      <c r="I7" s="197"/>
      <c r="J7" s="197"/>
      <c r="K7" s="197"/>
      <c r="L7" s="197"/>
      <c r="M7" s="197"/>
      <c r="N7" s="197"/>
      <c r="O7" s="198"/>
    </row>
    <row r="8" spans="1:43" ht="40.5" customHeight="1" x14ac:dyDescent="0.3">
      <c r="A8" s="58"/>
      <c r="B8" s="58"/>
      <c r="C8" s="59" t="s">
        <v>60</v>
      </c>
      <c r="D8" s="28" t="s">
        <v>45</v>
      </c>
      <c r="E8" s="28" t="s">
        <v>46</v>
      </c>
      <c r="F8" s="28" t="s">
        <v>47</v>
      </c>
      <c r="G8" s="28" t="s">
        <v>48</v>
      </c>
      <c r="H8" s="28" t="s">
        <v>49</v>
      </c>
      <c r="I8" s="28" t="s">
        <v>50</v>
      </c>
      <c r="J8" s="28" t="s">
        <v>54</v>
      </c>
      <c r="K8" s="28" t="s">
        <v>55</v>
      </c>
      <c r="L8" s="28" t="s">
        <v>61</v>
      </c>
      <c r="M8" s="28" t="s">
        <v>62</v>
      </c>
      <c r="N8" s="28" t="s">
        <v>63</v>
      </c>
      <c r="O8" s="28" t="s">
        <v>64</v>
      </c>
      <c r="P8" s="60" t="s">
        <v>65</v>
      </c>
      <c r="Q8" s="60" t="s">
        <v>66</v>
      </c>
      <c r="R8" s="88"/>
      <c r="S8" s="89"/>
      <c r="T8" s="21" t="s">
        <v>10</v>
      </c>
    </row>
    <row r="9" spans="1:43" ht="21.75" customHeight="1" x14ac:dyDescent="0.25">
      <c r="A9" s="29" t="s">
        <v>67</v>
      </c>
      <c r="B9" s="150">
        <v>141000</v>
      </c>
      <c r="C9" s="29">
        <f t="shared" ref="C9:C15" si="0">($M$17/100000)*B9</f>
        <v>446.40600000000006</v>
      </c>
      <c r="D9" s="29">
        <v>17</v>
      </c>
      <c r="E9" s="29">
        <v>18</v>
      </c>
      <c r="F9" s="29">
        <v>20</v>
      </c>
      <c r="G9" s="29">
        <v>15</v>
      </c>
      <c r="H9" s="29">
        <v>16</v>
      </c>
      <c r="I9" s="29">
        <v>19</v>
      </c>
      <c r="J9" s="29">
        <v>14</v>
      </c>
      <c r="K9" s="29">
        <v>15</v>
      </c>
      <c r="L9" s="29">
        <v>17</v>
      </c>
      <c r="M9" s="29">
        <v>15</v>
      </c>
      <c r="N9" s="29">
        <v>19</v>
      </c>
      <c r="O9" s="29">
        <v>18</v>
      </c>
      <c r="P9" s="29">
        <f>SUM(D9:O9)</f>
        <v>203</v>
      </c>
      <c r="Q9" s="61">
        <f t="shared" ref="Q9:Q16" si="1">P9/C9</f>
        <v>0.45474299180566563</v>
      </c>
      <c r="R9" s="90"/>
      <c r="S9" s="91"/>
      <c r="T9" s="21" t="s">
        <v>10</v>
      </c>
    </row>
    <row r="10" spans="1:43" x14ac:dyDescent="0.25">
      <c r="A10" s="70" t="s">
        <v>68</v>
      </c>
      <c r="B10" s="150">
        <v>25000</v>
      </c>
      <c r="C10" s="29">
        <f t="shared" si="0"/>
        <v>79.150000000000006</v>
      </c>
      <c r="D10" s="29">
        <v>4</v>
      </c>
      <c r="E10" s="29">
        <v>5</v>
      </c>
      <c r="F10" s="29">
        <v>3</v>
      </c>
      <c r="G10" s="29">
        <v>4</v>
      </c>
      <c r="H10" s="29">
        <v>6</v>
      </c>
      <c r="I10" s="29">
        <v>2</v>
      </c>
      <c r="J10" s="29">
        <v>4</v>
      </c>
      <c r="K10" s="29">
        <v>3</v>
      </c>
      <c r="L10" s="29">
        <v>4</v>
      </c>
      <c r="M10" s="29">
        <v>3</v>
      </c>
      <c r="N10" s="29">
        <v>5</v>
      </c>
      <c r="O10" s="29">
        <v>2</v>
      </c>
      <c r="P10" s="29">
        <f t="shared" ref="P10:P16" si="2">SUM(D10:O10)</f>
        <v>45</v>
      </c>
      <c r="Q10" s="61">
        <f t="shared" si="1"/>
        <v>0.56854074542008837</v>
      </c>
      <c r="R10" s="90"/>
      <c r="S10" s="91"/>
    </row>
    <row r="11" spans="1:43" x14ac:dyDescent="0.25">
      <c r="A11" s="70" t="s">
        <v>69</v>
      </c>
      <c r="B11" s="150">
        <v>65000</v>
      </c>
      <c r="C11" s="29">
        <f t="shared" si="0"/>
        <v>205.79000000000002</v>
      </c>
      <c r="D11" s="29">
        <v>8</v>
      </c>
      <c r="E11" s="29">
        <v>7</v>
      </c>
      <c r="F11" s="29">
        <v>7</v>
      </c>
      <c r="G11" s="29">
        <v>6</v>
      </c>
      <c r="H11" s="29">
        <v>4</v>
      </c>
      <c r="I11" s="29">
        <v>5</v>
      </c>
      <c r="J11" s="29">
        <v>6</v>
      </c>
      <c r="K11" s="29">
        <v>5</v>
      </c>
      <c r="L11" s="29">
        <v>4</v>
      </c>
      <c r="M11" s="29">
        <v>3</v>
      </c>
      <c r="N11" s="29">
        <v>6</v>
      </c>
      <c r="O11" s="29">
        <v>4</v>
      </c>
      <c r="P11" s="29">
        <f t="shared" si="2"/>
        <v>65</v>
      </c>
      <c r="Q11" s="61">
        <f t="shared" si="1"/>
        <v>0.31585596967782686</v>
      </c>
      <c r="R11" s="90"/>
      <c r="S11" s="91"/>
    </row>
    <row r="12" spans="1:43" x14ac:dyDescent="0.25">
      <c r="A12" s="70" t="s">
        <v>70</v>
      </c>
      <c r="B12" s="150">
        <v>91000</v>
      </c>
      <c r="C12" s="29">
        <f t="shared" si="0"/>
        <v>288.10600000000005</v>
      </c>
      <c r="D12" s="29">
        <v>10</v>
      </c>
      <c r="E12" s="29">
        <v>11</v>
      </c>
      <c r="F12" s="29">
        <v>7</v>
      </c>
      <c r="G12" s="29">
        <v>9</v>
      </c>
      <c r="H12" s="29">
        <v>6</v>
      </c>
      <c r="I12" s="29">
        <v>8</v>
      </c>
      <c r="J12" s="29">
        <v>10</v>
      </c>
      <c r="K12" s="29">
        <v>11</v>
      </c>
      <c r="L12" s="29">
        <v>9</v>
      </c>
      <c r="M12" s="29">
        <v>11</v>
      </c>
      <c r="N12" s="29">
        <v>12</v>
      </c>
      <c r="O12" s="29">
        <v>10</v>
      </c>
      <c r="P12" s="29">
        <f t="shared" si="2"/>
        <v>114</v>
      </c>
      <c r="Q12" s="61">
        <f t="shared" si="1"/>
        <v>0.39568769827771716</v>
      </c>
      <c r="R12" s="90"/>
      <c r="S12" s="91"/>
    </row>
    <row r="13" spans="1:43" s="37" customFormat="1" x14ac:dyDescent="0.25">
      <c r="A13" s="70" t="s">
        <v>71</v>
      </c>
      <c r="B13" s="150">
        <v>85000</v>
      </c>
      <c r="C13" s="29">
        <f t="shared" si="0"/>
        <v>269.11</v>
      </c>
      <c r="D13" s="29">
        <v>12</v>
      </c>
      <c r="E13" s="29">
        <v>13</v>
      </c>
      <c r="F13" s="29">
        <v>10</v>
      </c>
      <c r="G13" s="29">
        <v>14</v>
      </c>
      <c r="H13" s="29">
        <v>15</v>
      </c>
      <c r="I13" s="29">
        <v>13</v>
      </c>
      <c r="J13" s="29">
        <v>16</v>
      </c>
      <c r="K13" s="29">
        <v>13</v>
      </c>
      <c r="L13" s="29">
        <v>12</v>
      </c>
      <c r="M13" s="29">
        <v>14</v>
      </c>
      <c r="N13" s="29">
        <v>11</v>
      </c>
      <c r="O13" s="29">
        <v>10</v>
      </c>
      <c r="P13" s="29">
        <f t="shared" si="2"/>
        <v>153</v>
      </c>
      <c r="Q13" s="61">
        <f t="shared" si="1"/>
        <v>0.56854074542008837</v>
      </c>
      <c r="R13" s="90"/>
      <c r="S13" s="91"/>
    </row>
    <row r="14" spans="1:43" ht="14.25" customHeight="1" x14ac:dyDescent="0.25">
      <c r="A14" s="70" t="s">
        <v>72</v>
      </c>
      <c r="B14" s="150">
        <v>350000</v>
      </c>
      <c r="C14" s="29">
        <f t="shared" si="0"/>
        <v>1108.1000000000001</v>
      </c>
      <c r="D14" s="29">
        <v>40</v>
      </c>
      <c r="E14" s="29">
        <v>48</v>
      </c>
      <c r="F14" s="29">
        <v>51</v>
      </c>
      <c r="G14" s="29">
        <v>47</v>
      </c>
      <c r="H14" s="29">
        <v>42</v>
      </c>
      <c r="I14" s="29">
        <v>38</v>
      </c>
      <c r="J14" s="29">
        <v>41</v>
      </c>
      <c r="K14" s="29">
        <v>51</v>
      </c>
      <c r="L14" s="29">
        <v>49</v>
      </c>
      <c r="M14" s="29">
        <v>43</v>
      </c>
      <c r="N14" s="29">
        <v>48</v>
      </c>
      <c r="O14" s="29">
        <v>45</v>
      </c>
      <c r="P14" s="29">
        <f t="shared" si="2"/>
        <v>543</v>
      </c>
      <c r="Q14" s="61">
        <f t="shared" si="1"/>
        <v>0.49002797581445712</v>
      </c>
      <c r="R14" s="90"/>
      <c r="S14" s="91"/>
    </row>
    <row r="15" spans="1:43" ht="12.75" customHeight="1" x14ac:dyDescent="0.25">
      <c r="A15" s="140" t="s">
        <v>154</v>
      </c>
      <c r="B15" s="150">
        <v>224000</v>
      </c>
      <c r="C15" s="29">
        <f t="shared" si="0"/>
        <v>709.18400000000008</v>
      </c>
      <c r="D15" s="29">
        <v>31</v>
      </c>
      <c r="E15" s="29">
        <v>35</v>
      </c>
      <c r="F15" s="29">
        <v>32</v>
      </c>
      <c r="G15" s="29">
        <v>33</v>
      </c>
      <c r="H15" s="29">
        <v>31</v>
      </c>
      <c r="I15" s="29">
        <v>30</v>
      </c>
      <c r="J15" s="29">
        <v>27</v>
      </c>
      <c r="K15" s="29">
        <v>29</v>
      </c>
      <c r="L15" s="29">
        <v>31</v>
      </c>
      <c r="M15" s="29">
        <v>32</v>
      </c>
      <c r="N15" s="29">
        <v>29</v>
      </c>
      <c r="O15" s="29">
        <v>28</v>
      </c>
      <c r="P15" s="29">
        <f t="shared" si="2"/>
        <v>368</v>
      </c>
      <c r="Q15" s="61">
        <f t="shared" si="1"/>
        <v>0.51890623589928697</v>
      </c>
      <c r="R15" s="90"/>
      <c r="S15" s="91"/>
      <c r="T15" s="40"/>
      <c r="U15" s="40"/>
      <c r="V15" s="40"/>
      <c r="W15" s="40"/>
      <c r="X15" s="40"/>
      <c r="Y15" s="40"/>
      <c r="Z15" s="40"/>
      <c r="AA15" s="40"/>
      <c r="AB15" s="40"/>
      <c r="AC15" s="40"/>
      <c r="AD15" s="40"/>
      <c r="AE15" s="40"/>
      <c r="AF15" s="40"/>
      <c r="AG15" s="40"/>
      <c r="AH15" s="40"/>
      <c r="AI15" s="40"/>
      <c r="AJ15" s="40"/>
      <c r="AK15" s="40"/>
      <c r="AL15" s="40"/>
      <c r="AM15" s="40"/>
      <c r="AN15" s="40"/>
      <c r="AO15" s="40"/>
      <c r="AP15" s="41"/>
      <c r="AQ15" s="41"/>
    </row>
    <row r="16" spans="1:43" ht="12.75" customHeight="1" x14ac:dyDescent="0.25">
      <c r="A16" s="62" t="s">
        <v>73</v>
      </c>
      <c r="B16" s="151">
        <f>SUM(B9:B15)</f>
        <v>981000</v>
      </c>
      <c r="C16" s="63">
        <f>SUM(C9:C15)</f>
        <v>3105.8460000000005</v>
      </c>
      <c r="D16" s="63">
        <f t="shared" ref="D16:O16" si="3">SUM(D9:D15)</f>
        <v>122</v>
      </c>
      <c r="E16" s="63">
        <f t="shared" si="3"/>
        <v>137</v>
      </c>
      <c r="F16" s="63">
        <f t="shared" si="3"/>
        <v>130</v>
      </c>
      <c r="G16" s="63">
        <f t="shared" si="3"/>
        <v>128</v>
      </c>
      <c r="H16" s="63">
        <f t="shared" si="3"/>
        <v>120</v>
      </c>
      <c r="I16" s="63">
        <f t="shared" si="3"/>
        <v>115</v>
      </c>
      <c r="J16" s="63">
        <f t="shared" si="3"/>
        <v>118</v>
      </c>
      <c r="K16" s="63">
        <f t="shared" si="3"/>
        <v>127</v>
      </c>
      <c r="L16" s="63">
        <f t="shared" si="3"/>
        <v>126</v>
      </c>
      <c r="M16" s="63">
        <f t="shared" si="3"/>
        <v>121</v>
      </c>
      <c r="N16" s="63">
        <f t="shared" si="3"/>
        <v>130</v>
      </c>
      <c r="O16" s="63">
        <f t="shared" si="3"/>
        <v>117</v>
      </c>
      <c r="P16" s="29">
        <f t="shared" si="2"/>
        <v>1491</v>
      </c>
      <c r="Q16" s="61">
        <f t="shared" si="1"/>
        <v>0.48006243709443408</v>
      </c>
      <c r="R16" s="65"/>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row>
    <row r="17" spans="1:45" ht="26.4" hidden="1" x14ac:dyDescent="0.25">
      <c r="A17" s="39"/>
      <c r="B17" s="39"/>
      <c r="C17" s="39"/>
      <c r="D17" s="39"/>
      <c r="E17" s="39"/>
      <c r="F17" s="39"/>
      <c r="G17" s="40"/>
      <c r="H17" s="40"/>
      <c r="I17" s="40"/>
      <c r="J17" s="40"/>
      <c r="K17" s="40"/>
      <c r="L17" s="40" t="s">
        <v>74</v>
      </c>
      <c r="M17" s="40">
        <v>316.60000000000002</v>
      </c>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1"/>
      <c r="AS17" s="41"/>
    </row>
    <row r="18" spans="1:45" x14ac:dyDescent="0.25">
      <c r="A18" s="44"/>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row>
    <row r="19" spans="1:45" ht="12.75" customHeight="1" x14ac:dyDescent="0.25">
      <c r="A19" s="45"/>
      <c r="B19" s="45"/>
      <c r="C19" s="45"/>
      <c r="D19" s="45"/>
      <c r="E19" s="45"/>
      <c r="F19" s="45"/>
      <c r="G19" s="45"/>
      <c r="H19" s="45"/>
      <c r="I19" s="45"/>
      <c r="J19" s="45"/>
      <c r="K19" s="45"/>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1"/>
      <c r="AS19" s="41"/>
    </row>
    <row r="20" spans="1:45" ht="13.8" x14ac:dyDescent="0.25">
      <c r="A20" s="18" t="s">
        <v>105</v>
      </c>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row>
    <row r="21" spans="1:45" ht="13.8" x14ac:dyDescent="0.25">
      <c r="A21" s="18"/>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row>
    <row r="22" spans="1:45" ht="27.6" customHeight="1" x14ac:dyDescent="0.25">
      <c r="A22" s="184" t="s">
        <v>146</v>
      </c>
      <c r="B22" s="184"/>
      <c r="C22" s="184"/>
      <c r="D22" s="184"/>
      <c r="E22" s="184"/>
      <c r="F22" s="184"/>
      <c r="G22" s="184"/>
      <c r="H22" s="184"/>
      <c r="I22" s="184"/>
      <c r="J22" s="184"/>
      <c r="K22" s="184"/>
      <c r="L22" s="184"/>
      <c r="M22" s="184"/>
      <c r="N22" s="184"/>
      <c r="O22" s="184"/>
      <c r="P22" s="184"/>
      <c r="Q22" s="184"/>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row>
    <row r="23" spans="1:45" ht="13.8" x14ac:dyDescent="0.25">
      <c r="A23" s="18"/>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row>
    <row r="24" spans="1:45" x14ac:dyDescent="0.25">
      <c r="A24" s="21" t="s">
        <v>147</v>
      </c>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row>
    <row r="25" spans="1:45" x14ac:dyDescent="0.25">
      <c r="A25" s="21" t="s">
        <v>165</v>
      </c>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row>
    <row r="26" spans="1:45" x14ac:dyDescent="0.25">
      <c r="A26" s="21" t="s">
        <v>166</v>
      </c>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row>
    <row r="27" spans="1:45" x14ac:dyDescent="0.25">
      <c r="A27" s="21"/>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row>
    <row r="28" spans="1:45" x14ac:dyDescent="0.25">
      <c r="A28" s="21" t="s">
        <v>148</v>
      </c>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row>
    <row r="29" spans="1:45" x14ac:dyDescent="0.25">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1"/>
      <c r="AS29" s="41"/>
    </row>
    <row r="30" spans="1:45" x14ac:dyDescent="0.25">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1"/>
      <c r="AS30" s="41"/>
    </row>
  </sheetData>
  <mergeCells count="4">
    <mergeCell ref="A6:Q6"/>
    <mergeCell ref="D7:O7"/>
    <mergeCell ref="A4:Q4"/>
    <mergeCell ref="A22:Q22"/>
  </mergeCells>
  <phoneticPr fontId="7" type="noConversion"/>
  <pageMargins left="0.75" right="0.75" top="1" bottom="1"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opLeftCell="A4" zoomScaleNormal="100" workbookViewId="0">
      <selection activeCell="A18" sqref="A18:J18"/>
    </sheetView>
  </sheetViews>
  <sheetFormatPr defaultRowHeight="13.2" x14ac:dyDescent="0.25"/>
  <cols>
    <col min="2" max="2" width="48.88671875" customWidth="1"/>
    <col min="3" max="3" width="11.6640625" customWidth="1"/>
    <col min="4" max="4" width="11.33203125" customWidth="1"/>
    <col min="5" max="5" width="11.5546875" customWidth="1"/>
    <col min="6" max="7" width="10.6640625" customWidth="1"/>
    <col min="8" max="9" width="10.88671875" customWidth="1"/>
    <col min="10" max="10" width="11.33203125" customWidth="1"/>
  </cols>
  <sheetData>
    <row r="1" spans="1:13" s="51" customFormat="1" ht="17.399999999999999" x14ac:dyDescent="0.3">
      <c r="A1" s="17" t="s">
        <v>149</v>
      </c>
      <c r="C1" s="54" t="s">
        <v>10</v>
      </c>
      <c r="D1" s="54"/>
      <c r="E1" s="64" t="s">
        <v>10</v>
      </c>
      <c r="F1" s="54"/>
      <c r="G1" s="54"/>
      <c r="H1" s="54"/>
    </row>
    <row r="2" spans="1:13" s="51" customFormat="1" ht="17.399999999999999" x14ac:dyDescent="0.3">
      <c r="A2" s="18" t="s">
        <v>112</v>
      </c>
    </row>
    <row r="3" spans="1:13" s="51" customFormat="1" ht="17.399999999999999" x14ac:dyDescent="0.3">
      <c r="A3" s="50"/>
    </row>
    <row r="4" spans="1:13" s="51" customFormat="1" ht="36" customHeight="1" x14ac:dyDescent="0.3">
      <c r="A4" s="180" t="s">
        <v>233</v>
      </c>
      <c r="B4" s="180"/>
      <c r="C4" s="180"/>
      <c r="D4" s="180"/>
      <c r="E4" s="180"/>
      <c r="F4" s="180"/>
      <c r="G4" s="180"/>
      <c r="H4" s="180"/>
      <c r="I4" s="180"/>
      <c r="J4" s="180"/>
    </row>
    <row r="5" spans="1:13" s="51" customFormat="1" ht="17.399999999999999" x14ac:dyDescent="0.3">
      <c r="A5" s="50"/>
    </row>
    <row r="6" spans="1:13" s="51" customFormat="1" ht="17.399999999999999" x14ac:dyDescent="0.3">
      <c r="A6" s="199" t="s">
        <v>150</v>
      </c>
      <c r="B6" s="200"/>
      <c r="C6" s="200"/>
      <c r="D6" s="200"/>
      <c r="E6" s="200"/>
      <c r="F6" s="200"/>
      <c r="G6" s="200"/>
      <c r="H6" s="200"/>
      <c r="I6" s="200"/>
      <c r="J6" s="200"/>
    </row>
    <row r="7" spans="1:13" s="51" customFormat="1" ht="17.399999999999999" x14ac:dyDescent="0.3">
      <c r="A7" s="108"/>
      <c r="B7" s="3"/>
      <c r="C7" s="1" t="s">
        <v>26</v>
      </c>
      <c r="D7" s="1" t="s">
        <v>27</v>
      </c>
      <c r="E7" s="1" t="s">
        <v>28</v>
      </c>
      <c r="F7" s="1" t="s">
        <v>29</v>
      </c>
      <c r="G7" s="1" t="s">
        <v>30</v>
      </c>
      <c r="H7" s="1" t="s">
        <v>31</v>
      </c>
      <c r="I7" s="1" t="s">
        <v>32</v>
      </c>
      <c r="J7" s="1" t="s">
        <v>33</v>
      </c>
      <c r="M7" s="13"/>
    </row>
    <row r="8" spans="1:13" s="51" customFormat="1" ht="43.5" customHeight="1" x14ac:dyDescent="0.3">
      <c r="A8" s="101" t="s">
        <v>57</v>
      </c>
      <c r="B8" s="101" t="s">
        <v>102</v>
      </c>
      <c r="C8" s="7">
        <v>72</v>
      </c>
      <c r="D8" s="7">
        <v>99</v>
      </c>
      <c r="E8" s="7">
        <v>85</v>
      </c>
      <c r="F8" s="7">
        <v>80</v>
      </c>
      <c r="G8" s="7">
        <v>98</v>
      </c>
      <c r="H8" s="7">
        <v>72</v>
      </c>
      <c r="I8" s="7">
        <v>92</v>
      </c>
      <c r="J8" s="6">
        <v>64</v>
      </c>
    </row>
    <row r="9" spans="1:13" s="51" customFormat="1" ht="41.25" customHeight="1" x14ac:dyDescent="0.3">
      <c r="A9" s="101" t="s">
        <v>57</v>
      </c>
      <c r="B9" s="101" t="s">
        <v>103</v>
      </c>
      <c r="C9" s="7">
        <v>20</v>
      </c>
      <c r="D9" s="7">
        <v>73</v>
      </c>
      <c r="E9" s="7">
        <v>45</v>
      </c>
      <c r="F9" s="7">
        <v>91</v>
      </c>
      <c r="G9" s="7">
        <v>76</v>
      </c>
      <c r="H9" s="7">
        <v>52</v>
      </c>
      <c r="I9" s="7">
        <v>71</v>
      </c>
      <c r="J9" s="6">
        <v>60</v>
      </c>
    </row>
    <row r="10" spans="1:13" s="51" customFormat="1" ht="29.25" customHeight="1" x14ac:dyDescent="0.3">
      <c r="A10" s="111" t="s">
        <v>57</v>
      </c>
      <c r="B10" s="104" t="s">
        <v>42</v>
      </c>
      <c r="C10" s="105">
        <v>92</v>
      </c>
      <c r="D10" s="105">
        <v>172</v>
      </c>
      <c r="E10" s="105">
        <v>130</v>
      </c>
      <c r="F10" s="105">
        <v>171</v>
      </c>
      <c r="G10" s="105">
        <v>174</v>
      </c>
      <c r="H10" s="105">
        <v>124</v>
      </c>
      <c r="I10" s="105">
        <v>163</v>
      </c>
      <c r="J10" s="105">
        <v>124</v>
      </c>
      <c r="L10" s="53" t="s">
        <v>10</v>
      </c>
    </row>
    <row r="11" spans="1:13" s="51" customFormat="1" ht="17.399999999999999" x14ac:dyDescent="0.3">
      <c r="A11" s="13"/>
      <c r="B11" s="13"/>
      <c r="C11" s="13"/>
      <c r="D11" s="13"/>
      <c r="E11" s="13"/>
      <c r="F11" s="13"/>
      <c r="G11" s="13"/>
      <c r="H11" s="13"/>
      <c r="I11" s="13"/>
      <c r="J11" s="13"/>
    </row>
    <row r="12" spans="1:13" s="51" customFormat="1" ht="17.399999999999999" x14ac:dyDescent="0.3">
      <c r="A12" s="18" t="s">
        <v>105</v>
      </c>
      <c r="B12" s="13"/>
      <c r="C12" s="13"/>
      <c r="D12" s="13"/>
      <c r="E12" s="13"/>
      <c r="F12" s="13"/>
      <c r="G12" s="13"/>
      <c r="H12" s="13"/>
      <c r="I12" s="13"/>
      <c r="J12" s="13"/>
    </row>
    <row r="13" spans="1:13" s="51" customFormat="1" ht="30" customHeight="1" x14ac:dyDescent="0.3">
      <c r="A13" s="155" t="s">
        <v>167</v>
      </c>
      <c r="B13" s="155"/>
      <c r="C13" s="155"/>
      <c r="D13" s="155"/>
      <c r="E13" s="155"/>
      <c r="F13" s="155"/>
      <c r="G13" s="155"/>
      <c r="H13" s="155"/>
      <c r="I13" s="155"/>
      <c r="J13" s="155"/>
    </row>
    <row r="14" spans="1:13" s="51" customFormat="1" ht="30" customHeight="1" x14ac:dyDescent="0.3">
      <c r="A14" s="184" t="s">
        <v>168</v>
      </c>
      <c r="B14" s="184"/>
      <c r="C14" s="184"/>
      <c r="D14" s="184"/>
      <c r="E14" s="184"/>
      <c r="F14" s="184"/>
      <c r="G14" s="184"/>
      <c r="H14" s="184"/>
      <c r="I14" s="184"/>
      <c r="J14" s="184"/>
    </row>
    <row r="15" spans="1:13" s="51" customFormat="1" ht="15.6" customHeight="1" x14ac:dyDescent="0.3">
      <c r="A15" s="21"/>
      <c r="B15" s="21"/>
      <c r="C15" s="21"/>
      <c r="D15" s="21"/>
      <c r="E15" s="21"/>
      <c r="F15" s="21"/>
      <c r="G15" s="21"/>
      <c r="H15" s="21"/>
      <c r="I15" s="21"/>
      <c r="J15" s="21"/>
    </row>
    <row r="16" spans="1:13" s="51" customFormat="1" ht="18" customHeight="1" x14ac:dyDescent="0.3">
      <c r="A16" s="155" t="s">
        <v>169</v>
      </c>
      <c r="B16" s="155"/>
      <c r="C16" s="155"/>
      <c r="D16" s="155"/>
      <c r="E16" s="155"/>
      <c r="F16" s="155"/>
      <c r="G16" s="155"/>
      <c r="H16" s="155"/>
      <c r="I16" s="155"/>
      <c r="J16" s="155"/>
    </row>
    <row r="17" spans="1:10" s="51" customFormat="1" ht="18" customHeight="1" x14ac:dyDescent="0.3">
      <c r="A17" s="132"/>
      <c r="B17" s="132"/>
      <c r="C17" s="132"/>
      <c r="D17" s="132"/>
      <c r="E17" s="132"/>
      <c r="F17" s="132"/>
      <c r="G17" s="132"/>
      <c r="H17" s="132"/>
      <c r="I17" s="132"/>
      <c r="J17" s="132"/>
    </row>
    <row r="18" spans="1:10" s="51" customFormat="1" ht="18" customHeight="1" x14ac:dyDescent="0.3">
      <c r="A18" s="153" t="s">
        <v>170</v>
      </c>
      <c r="B18" s="153"/>
      <c r="C18" s="153"/>
      <c r="D18" s="153"/>
      <c r="E18" s="153"/>
      <c r="F18" s="153"/>
      <c r="G18" s="153"/>
      <c r="H18" s="153"/>
      <c r="I18" s="153"/>
      <c r="J18" s="153"/>
    </row>
    <row r="19" spans="1:10" s="51" customFormat="1" ht="16.2" customHeight="1" x14ac:dyDescent="0.3">
      <c r="A19" s="153" t="s">
        <v>171</v>
      </c>
      <c r="B19" s="153"/>
      <c r="C19" s="153"/>
      <c r="D19" s="153"/>
      <c r="E19" s="153"/>
      <c r="F19" s="153"/>
      <c r="G19" s="153"/>
      <c r="H19" s="153"/>
      <c r="I19" s="153"/>
      <c r="J19" s="153"/>
    </row>
    <row r="20" spans="1:10" s="51" customFormat="1" ht="16.2" customHeight="1" x14ac:dyDescent="0.3">
      <c r="A20" s="131"/>
      <c r="B20" s="131"/>
      <c r="C20" s="131"/>
      <c r="D20" s="131"/>
      <c r="E20" s="131"/>
      <c r="F20" s="131"/>
      <c r="G20" s="131"/>
      <c r="H20" s="131"/>
      <c r="I20" s="131"/>
      <c r="J20" s="131"/>
    </row>
    <row r="21" spans="1:10" s="51" customFormat="1" ht="15.6" customHeight="1" x14ac:dyDescent="0.3">
      <c r="A21" s="155" t="s">
        <v>172</v>
      </c>
      <c r="B21" s="155"/>
      <c r="C21" s="155"/>
      <c r="D21" s="155"/>
      <c r="E21" s="155"/>
      <c r="F21" s="155"/>
      <c r="G21" s="155"/>
      <c r="H21" s="155"/>
      <c r="I21" s="155"/>
      <c r="J21" s="155"/>
    </row>
    <row r="22" spans="1:10" s="51" customFormat="1" ht="17.399999999999999" x14ac:dyDescent="0.3">
      <c r="A22" s="21"/>
      <c r="B22" s="21"/>
      <c r="C22" s="21"/>
      <c r="D22" s="21"/>
      <c r="E22" s="21"/>
      <c r="F22" s="21"/>
      <c r="G22" s="21"/>
      <c r="H22" s="21"/>
      <c r="I22" s="21"/>
      <c r="J22" s="21"/>
    </row>
  </sheetData>
  <mergeCells count="8">
    <mergeCell ref="A6:J6"/>
    <mergeCell ref="A16:J16"/>
    <mergeCell ref="A21:J21"/>
    <mergeCell ref="A13:J13"/>
    <mergeCell ref="A4:J4"/>
    <mergeCell ref="A14:J14"/>
    <mergeCell ref="A19:J19"/>
    <mergeCell ref="A18:J18"/>
  </mergeCells>
  <phoneticPr fontId="7" type="noConversion"/>
  <pageMargins left="0.75" right="0.75" top="1" bottom="1" header="0.5" footer="0.5"/>
  <pageSetup paperSize="9" scale="5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tabSelected="1" workbookViewId="0">
      <selection activeCell="N23" sqref="N23"/>
    </sheetView>
  </sheetViews>
  <sheetFormatPr defaultRowHeight="13.2" x14ac:dyDescent="0.25"/>
  <cols>
    <col min="2" max="2" width="8.44140625" customWidth="1"/>
    <col min="3" max="3" width="8.5546875" hidden="1" customWidth="1"/>
    <col min="4" max="4" width="9" hidden="1" customWidth="1"/>
    <col min="5" max="5" width="9.109375" hidden="1" customWidth="1"/>
    <col min="9" max="9" width="8" customWidth="1"/>
    <col min="13" max="14" width="8.33203125" customWidth="1"/>
    <col min="15" max="16" width="8.109375" customWidth="1"/>
    <col min="17" max="17" width="8.6640625" customWidth="1"/>
    <col min="18" max="19" width="9.109375" hidden="1" customWidth="1"/>
  </cols>
  <sheetData>
    <row r="1" spans="1:19" ht="15.6" x14ac:dyDescent="0.3">
      <c r="A1" s="17" t="s">
        <v>93</v>
      </c>
      <c r="F1" s="5"/>
    </row>
    <row r="2" spans="1:19" ht="13.8" x14ac:dyDescent="0.25">
      <c r="A2" s="18" t="s">
        <v>144</v>
      </c>
      <c r="F2" s="5"/>
    </row>
    <row r="3" spans="1:19" ht="15.6" x14ac:dyDescent="0.3">
      <c r="A3" s="17"/>
      <c r="F3" s="5"/>
    </row>
    <row r="4" spans="1:19" ht="74.25" customHeight="1" x14ac:dyDescent="0.25">
      <c r="A4" s="201" t="s">
        <v>152</v>
      </c>
      <c r="B4" s="201"/>
      <c r="C4" s="201"/>
      <c r="D4" s="201"/>
      <c r="E4" s="201"/>
      <c r="F4" s="201"/>
      <c r="G4" s="201"/>
      <c r="H4" s="201"/>
      <c r="I4" s="201"/>
      <c r="J4" s="201"/>
      <c r="K4" s="201"/>
      <c r="L4" s="201"/>
      <c r="M4" s="201"/>
      <c r="N4" s="201"/>
      <c r="O4" s="201"/>
      <c r="P4" s="201"/>
      <c r="Q4" s="201"/>
    </row>
    <row r="5" spans="1:19" ht="13.8" thickBot="1" x14ac:dyDescent="0.3"/>
    <row r="6" spans="1:19" ht="13.8" x14ac:dyDescent="0.25">
      <c r="A6" s="193" t="s">
        <v>75</v>
      </c>
      <c r="B6" s="194"/>
      <c r="C6" s="194"/>
      <c r="D6" s="194"/>
      <c r="E6" s="194"/>
      <c r="F6" s="194"/>
      <c r="G6" s="194"/>
      <c r="H6" s="194"/>
      <c r="I6" s="194"/>
      <c r="J6" s="194"/>
      <c r="K6" s="194"/>
      <c r="L6" s="194"/>
      <c r="M6" s="194"/>
      <c r="N6" s="194"/>
      <c r="O6" s="194"/>
      <c r="P6" s="194"/>
      <c r="Q6" s="195"/>
    </row>
    <row r="7" spans="1:19" ht="43.8" thickBot="1" x14ac:dyDescent="0.35">
      <c r="A7" s="55" t="s">
        <v>38</v>
      </c>
      <c r="B7" s="56" t="s">
        <v>58</v>
      </c>
      <c r="C7" s="57"/>
      <c r="D7" s="57"/>
      <c r="E7" s="57"/>
      <c r="F7" s="196" t="s">
        <v>76</v>
      </c>
      <c r="G7" s="197"/>
      <c r="H7" s="197"/>
      <c r="I7" s="197"/>
      <c r="J7" s="197"/>
      <c r="K7" s="197"/>
      <c r="L7" s="197"/>
      <c r="M7" s="197"/>
      <c r="N7" s="197"/>
      <c r="O7" s="197"/>
      <c r="P7" s="197"/>
      <c r="Q7" s="198"/>
    </row>
    <row r="8" spans="1:19" ht="33.75" customHeight="1" x14ac:dyDescent="0.3">
      <c r="A8" s="58"/>
      <c r="B8" s="58"/>
      <c r="C8" s="59" t="s">
        <v>77</v>
      </c>
      <c r="D8" s="59" t="s">
        <v>78</v>
      </c>
      <c r="E8" s="59" t="s">
        <v>79</v>
      </c>
      <c r="F8" s="28" t="s">
        <v>80</v>
      </c>
      <c r="G8" s="28" t="s">
        <v>81</v>
      </c>
      <c r="H8" s="28" t="s">
        <v>82</v>
      </c>
      <c r="I8" s="28" t="s">
        <v>83</v>
      </c>
      <c r="J8" s="28" t="s">
        <v>84</v>
      </c>
      <c r="K8" s="28" t="s">
        <v>85</v>
      </c>
      <c r="L8" s="28" t="s">
        <v>85</v>
      </c>
      <c r="M8" s="28" t="s">
        <v>86</v>
      </c>
      <c r="N8" s="28" t="s">
        <v>87</v>
      </c>
      <c r="O8" s="28" t="s">
        <v>88</v>
      </c>
      <c r="P8" s="28" t="s">
        <v>89</v>
      </c>
      <c r="Q8" s="28" t="s">
        <v>90</v>
      </c>
      <c r="R8" s="60" t="s">
        <v>91</v>
      </c>
      <c r="S8" s="60" t="s">
        <v>92</v>
      </c>
    </row>
    <row r="9" spans="1:19" x14ac:dyDescent="0.25">
      <c r="A9" s="29" t="s">
        <v>67</v>
      </c>
      <c r="B9" s="29">
        <v>141000</v>
      </c>
      <c r="C9" s="29">
        <f>B9*0.05</f>
        <v>7050</v>
      </c>
      <c r="D9" s="29">
        <f>C9*0.4</f>
        <v>2820</v>
      </c>
      <c r="E9" s="29">
        <f>D9/12</f>
        <v>235</v>
      </c>
      <c r="F9" s="29">
        <v>220</v>
      </c>
      <c r="G9" s="29">
        <v>200</v>
      </c>
      <c r="H9" s="29">
        <v>210</v>
      </c>
      <c r="I9" s="29">
        <v>230</v>
      </c>
      <c r="J9" s="29">
        <v>250</v>
      </c>
      <c r="K9" s="29">
        <v>250</v>
      </c>
      <c r="L9" s="29">
        <v>200</v>
      </c>
      <c r="M9" s="29">
        <v>100</v>
      </c>
      <c r="N9" s="29">
        <v>250</v>
      </c>
      <c r="O9" s="29">
        <v>250</v>
      </c>
      <c r="P9" s="29">
        <v>200</v>
      </c>
      <c r="Q9" s="29">
        <v>200</v>
      </c>
      <c r="R9" s="29">
        <f>SUM(F9:Q9)</f>
        <v>2560</v>
      </c>
      <c r="S9" s="61">
        <f>R9/C9</f>
        <v>0.36312056737588655</v>
      </c>
    </row>
    <row r="10" spans="1:19" x14ac:dyDescent="0.25">
      <c r="A10" s="29" t="s">
        <v>68</v>
      </c>
      <c r="B10" s="29">
        <v>25000</v>
      </c>
      <c r="C10" s="29">
        <f t="shared" ref="C10:C15" si="0">B10*0.05</f>
        <v>1250</v>
      </c>
      <c r="D10" s="29">
        <f t="shared" ref="D10:D15" si="1">C10*0.4</f>
        <v>500</v>
      </c>
      <c r="E10" s="29">
        <f t="shared" ref="E10:E15" si="2">D10/12</f>
        <v>41.666666666666664</v>
      </c>
      <c r="F10" s="29">
        <v>50</v>
      </c>
      <c r="G10" s="29">
        <v>50</v>
      </c>
      <c r="H10" s="29">
        <v>50</v>
      </c>
      <c r="I10" s="29">
        <v>25</v>
      </c>
      <c r="J10" s="29">
        <v>50</v>
      </c>
      <c r="K10" s="29">
        <v>100</v>
      </c>
      <c r="L10" s="29">
        <v>25</v>
      </c>
      <c r="M10" s="29">
        <v>25</v>
      </c>
      <c r="N10" s="29">
        <v>100</v>
      </c>
      <c r="O10" s="29">
        <v>100</v>
      </c>
      <c r="P10" s="29">
        <v>100</v>
      </c>
      <c r="Q10" s="29">
        <v>50</v>
      </c>
      <c r="R10" s="29">
        <f t="shared" ref="R10:R16" si="3">SUM(F10:Q10)</f>
        <v>725</v>
      </c>
      <c r="S10" s="61">
        <f>R10/C10</f>
        <v>0.57999999999999996</v>
      </c>
    </row>
    <row r="11" spans="1:19" x14ac:dyDescent="0.25">
      <c r="A11" s="29" t="s">
        <v>69</v>
      </c>
      <c r="B11" s="29">
        <v>65000</v>
      </c>
      <c r="C11" s="29">
        <f t="shared" si="0"/>
        <v>3250</v>
      </c>
      <c r="D11" s="29">
        <f t="shared" si="1"/>
        <v>1300</v>
      </c>
      <c r="E11" s="29">
        <f t="shared" si="2"/>
        <v>108.33333333333333</v>
      </c>
      <c r="F11" s="29">
        <v>100</v>
      </c>
      <c r="G11" s="29">
        <v>150</v>
      </c>
      <c r="H11" s="29">
        <v>100</v>
      </c>
      <c r="I11" s="29">
        <v>50</v>
      </c>
      <c r="J11" s="29">
        <v>50</v>
      </c>
      <c r="K11" s="29">
        <v>100</v>
      </c>
      <c r="L11" s="29">
        <v>100</v>
      </c>
      <c r="M11" s="29">
        <v>200</v>
      </c>
      <c r="N11" s="29">
        <v>200</v>
      </c>
      <c r="O11" s="29">
        <v>50</v>
      </c>
      <c r="P11" s="29">
        <v>50</v>
      </c>
      <c r="Q11" s="29">
        <v>150</v>
      </c>
      <c r="R11" s="29">
        <f t="shared" si="3"/>
        <v>1300</v>
      </c>
      <c r="S11" s="61">
        <f t="shared" ref="S11:S16" si="4">R11/C11</f>
        <v>0.4</v>
      </c>
    </row>
    <row r="12" spans="1:19" x14ac:dyDescent="0.25">
      <c r="A12" s="29" t="s">
        <v>70</v>
      </c>
      <c r="B12" s="29">
        <v>91000</v>
      </c>
      <c r="C12" s="29">
        <f t="shared" si="0"/>
        <v>4550</v>
      </c>
      <c r="D12" s="29">
        <f t="shared" si="1"/>
        <v>1820</v>
      </c>
      <c r="E12" s="29">
        <f t="shared" si="2"/>
        <v>151.66666666666666</v>
      </c>
      <c r="F12" s="29">
        <v>150</v>
      </c>
      <c r="G12" s="29">
        <v>175</v>
      </c>
      <c r="H12" s="29">
        <v>200</v>
      </c>
      <c r="I12" s="29">
        <v>150</v>
      </c>
      <c r="J12" s="29">
        <v>100</v>
      </c>
      <c r="K12" s="29">
        <v>100</v>
      </c>
      <c r="L12" s="29">
        <v>175</v>
      </c>
      <c r="M12" s="29">
        <v>175</v>
      </c>
      <c r="N12" s="29">
        <v>125</v>
      </c>
      <c r="O12" s="29">
        <v>125</v>
      </c>
      <c r="P12" s="29">
        <v>150</v>
      </c>
      <c r="Q12" s="29">
        <v>100</v>
      </c>
      <c r="R12" s="29">
        <f t="shared" si="3"/>
        <v>1725</v>
      </c>
      <c r="S12" s="61">
        <f t="shared" si="4"/>
        <v>0.37912087912087911</v>
      </c>
    </row>
    <row r="13" spans="1:19" x14ac:dyDescent="0.25">
      <c r="A13" s="29" t="s">
        <v>71</v>
      </c>
      <c r="B13" s="29">
        <v>85000</v>
      </c>
      <c r="C13" s="29">
        <f t="shared" si="0"/>
        <v>4250</v>
      </c>
      <c r="D13" s="29">
        <f t="shared" si="1"/>
        <v>1700</v>
      </c>
      <c r="E13" s="29">
        <f t="shared" si="2"/>
        <v>141.66666666666666</v>
      </c>
      <c r="F13" s="29">
        <v>100</v>
      </c>
      <c r="G13" s="29">
        <v>100</v>
      </c>
      <c r="H13" s="29">
        <v>200</v>
      </c>
      <c r="I13" s="29">
        <v>200</v>
      </c>
      <c r="J13" s="29">
        <v>175</v>
      </c>
      <c r="K13" s="29">
        <v>135</v>
      </c>
      <c r="L13" s="29">
        <v>150</v>
      </c>
      <c r="M13" s="29">
        <v>50</v>
      </c>
      <c r="N13" s="29">
        <v>0</v>
      </c>
      <c r="O13" s="29">
        <v>0</v>
      </c>
      <c r="P13" s="29">
        <v>62</v>
      </c>
      <c r="Q13" s="29">
        <v>28</v>
      </c>
      <c r="R13" s="29">
        <f t="shared" si="3"/>
        <v>1200</v>
      </c>
      <c r="S13" s="61">
        <f t="shared" si="4"/>
        <v>0.28235294117647058</v>
      </c>
    </row>
    <row r="14" spans="1:19" x14ac:dyDescent="0.25">
      <c r="A14" s="29" t="s">
        <v>72</v>
      </c>
      <c r="B14" s="29">
        <v>350000</v>
      </c>
      <c r="C14" s="29">
        <f t="shared" si="0"/>
        <v>17500</v>
      </c>
      <c r="D14" s="29">
        <f t="shared" si="1"/>
        <v>7000</v>
      </c>
      <c r="E14" s="29">
        <f t="shared" si="2"/>
        <v>583.33333333333337</v>
      </c>
      <c r="F14" s="29">
        <v>500</v>
      </c>
      <c r="G14" s="29">
        <v>500</v>
      </c>
      <c r="H14" s="29">
        <v>500</v>
      </c>
      <c r="I14" s="29">
        <v>1000</v>
      </c>
      <c r="J14" s="29">
        <v>1000</v>
      </c>
      <c r="K14" s="29">
        <v>0</v>
      </c>
      <c r="L14" s="29">
        <v>0</v>
      </c>
      <c r="M14" s="29">
        <v>500</v>
      </c>
      <c r="N14" s="29">
        <v>500</v>
      </c>
      <c r="O14" s="29">
        <v>1000</v>
      </c>
      <c r="P14" s="29">
        <v>1000</v>
      </c>
      <c r="Q14" s="29">
        <v>500</v>
      </c>
      <c r="R14" s="29">
        <f t="shared" si="3"/>
        <v>7000</v>
      </c>
      <c r="S14" s="61">
        <f t="shared" si="4"/>
        <v>0.4</v>
      </c>
    </row>
    <row r="15" spans="1:19" x14ac:dyDescent="0.25">
      <c r="A15" s="130" t="s">
        <v>154</v>
      </c>
      <c r="B15" s="29">
        <v>224000</v>
      </c>
      <c r="C15" s="29">
        <f t="shared" si="0"/>
        <v>11200</v>
      </c>
      <c r="D15" s="29">
        <f t="shared" si="1"/>
        <v>4480</v>
      </c>
      <c r="E15" s="29">
        <f t="shared" si="2"/>
        <v>373.33333333333331</v>
      </c>
      <c r="F15" s="29">
        <v>400</v>
      </c>
      <c r="G15" s="29">
        <v>300</v>
      </c>
      <c r="H15" s="29">
        <v>200</v>
      </c>
      <c r="I15" s="29">
        <v>200</v>
      </c>
      <c r="J15" s="29">
        <v>100</v>
      </c>
      <c r="K15" s="29">
        <v>200</v>
      </c>
      <c r="L15" s="29">
        <v>300</v>
      </c>
      <c r="M15" s="29">
        <v>400</v>
      </c>
      <c r="N15" s="29">
        <v>200</v>
      </c>
      <c r="O15" s="29">
        <v>200</v>
      </c>
      <c r="P15" s="29">
        <v>200</v>
      </c>
      <c r="Q15" s="29">
        <v>500</v>
      </c>
      <c r="R15" s="29">
        <f t="shared" si="3"/>
        <v>3200</v>
      </c>
      <c r="S15" s="61">
        <f t="shared" si="4"/>
        <v>0.2857142857142857</v>
      </c>
    </row>
    <row r="16" spans="1:19" x14ac:dyDescent="0.25">
      <c r="A16" s="62" t="s">
        <v>73</v>
      </c>
      <c r="B16" s="63">
        <f>SUM(B9:B15)</f>
        <v>981000</v>
      </c>
      <c r="C16" s="63">
        <f>SUM(C9:C15)</f>
        <v>49050</v>
      </c>
      <c r="D16" s="63">
        <f>SUM(D9:D15)</f>
        <v>19620</v>
      </c>
      <c r="E16" s="63">
        <f>SUM(E9:E15)</f>
        <v>1634.9999999999998</v>
      </c>
      <c r="F16" s="63">
        <f t="shared" ref="F16:Q16" si="5">SUM(F9:F15)</f>
        <v>1520</v>
      </c>
      <c r="G16" s="63">
        <f t="shared" si="5"/>
        <v>1475</v>
      </c>
      <c r="H16" s="63">
        <f t="shared" si="5"/>
        <v>1460</v>
      </c>
      <c r="I16" s="63">
        <f t="shared" si="5"/>
        <v>1855</v>
      </c>
      <c r="J16" s="63">
        <f t="shared" si="5"/>
        <v>1725</v>
      </c>
      <c r="K16" s="63">
        <f t="shared" si="5"/>
        <v>885</v>
      </c>
      <c r="L16" s="63">
        <f t="shared" si="5"/>
        <v>950</v>
      </c>
      <c r="M16" s="63">
        <f t="shared" si="5"/>
        <v>1450</v>
      </c>
      <c r="N16" s="63">
        <f t="shared" si="5"/>
        <v>1375</v>
      </c>
      <c r="O16" s="63">
        <f t="shared" si="5"/>
        <v>1725</v>
      </c>
      <c r="P16" s="63">
        <f t="shared" si="5"/>
        <v>1762</v>
      </c>
      <c r="Q16" s="63">
        <f t="shared" si="5"/>
        <v>1528</v>
      </c>
      <c r="R16" s="29">
        <f t="shared" si="3"/>
        <v>17710</v>
      </c>
      <c r="S16" s="61">
        <f t="shared" si="4"/>
        <v>0.36106014271151887</v>
      </c>
    </row>
    <row r="17" spans="1:17" x14ac:dyDescent="0.25">
      <c r="A17" s="39"/>
      <c r="B17" s="39"/>
      <c r="C17" s="39"/>
      <c r="D17" s="39"/>
      <c r="E17" s="39"/>
      <c r="F17" s="39"/>
      <c r="G17" s="40"/>
      <c r="H17" s="40"/>
      <c r="I17" s="40"/>
      <c r="J17" s="40"/>
      <c r="K17" s="40"/>
      <c r="L17" s="40"/>
      <c r="M17" s="40"/>
      <c r="N17" s="40"/>
      <c r="O17" s="40"/>
      <c r="P17" s="40"/>
      <c r="Q17" s="40"/>
    </row>
    <row r="18" spans="1:17" ht="13.8" x14ac:dyDescent="0.25">
      <c r="A18" s="202" t="s">
        <v>105</v>
      </c>
      <c r="B18" s="202"/>
      <c r="C18" s="43"/>
      <c r="D18" s="43"/>
      <c r="E18" s="43"/>
      <c r="F18" s="43"/>
      <c r="G18" s="43"/>
      <c r="H18" s="43"/>
      <c r="I18" s="43"/>
      <c r="J18" s="43"/>
      <c r="K18" s="43"/>
      <c r="L18" s="43"/>
      <c r="M18" s="43"/>
      <c r="N18" s="43"/>
      <c r="O18" s="43"/>
      <c r="P18" s="43"/>
      <c r="Q18" s="43"/>
    </row>
    <row r="20" spans="1:17" x14ac:dyDescent="0.25">
      <c r="A20" s="21" t="s">
        <v>151</v>
      </c>
    </row>
    <row r="21" spans="1:17" x14ac:dyDescent="0.25">
      <c r="A21" s="21" t="s">
        <v>173</v>
      </c>
    </row>
    <row r="22" spans="1:17" x14ac:dyDescent="0.25">
      <c r="A22" s="21" t="s">
        <v>174</v>
      </c>
    </row>
    <row r="23" spans="1:17" x14ac:dyDescent="0.25">
      <c r="A23" s="21" t="s">
        <v>175</v>
      </c>
    </row>
    <row r="25" spans="1:17" ht="15.75" customHeight="1" x14ac:dyDescent="0.25">
      <c r="A25" s="152" t="s">
        <v>153</v>
      </c>
    </row>
    <row r="26" spans="1:17" ht="24" customHeight="1" x14ac:dyDescent="0.25">
      <c r="A26" s="153" t="s">
        <v>176</v>
      </c>
      <c r="B26" s="153"/>
      <c r="C26" s="153"/>
      <c r="D26" s="153"/>
      <c r="E26" s="153"/>
      <c r="F26" s="153"/>
      <c r="G26" s="153"/>
      <c r="H26" s="153"/>
      <c r="I26" s="153"/>
      <c r="J26" s="153"/>
      <c r="K26" s="153"/>
      <c r="L26" s="153"/>
      <c r="M26" s="153"/>
      <c r="N26" s="153"/>
      <c r="O26" s="153"/>
      <c r="P26" s="153"/>
      <c r="Q26" s="153"/>
    </row>
  </sheetData>
  <mergeCells count="5">
    <mergeCell ref="A6:Q6"/>
    <mergeCell ref="F7:Q7"/>
    <mergeCell ref="A4:Q4"/>
    <mergeCell ref="A18:B18"/>
    <mergeCell ref="A26:Q26"/>
  </mergeCells>
  <phoneticPr fontId="7" type="noConversion"/>
  <pageMargins left="0.75" right="0.75" top="1" bottom="1"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55"/>
  <sheetViews>
    <sheetView workbookViewId="0">
      <selection activeCell="H3" sqref="H3"/>
    </sheetView>
  </sheetViews>
  <sheetFormatPr defaultRowHeight="13.2" x14ac:dyDescent="0.25"/>
  <sheetData>
    <row r="4" spans="1:10" x14ac:dyDescent="0.25">
      <c r="A4" s="2"/>
      <c r="B4" s="2"/>
      <c r="C4" s="2"/>
      <c r="D4" s="2"/>
      <c r="E4" s="2"/>
      <c r="F4" s="2"/>
      <c r="G4" s="2"/>
      <c r="H4" s="2"/>
      <c r="I4" s="2"/>
      <c r="J4" s="2"/>
    </row>
    <row r="5" spans="1:10" x14ac:dyDescent="0.25">
      <c r="A5" s="2"/>
      <c r="B5" s="2"/>
      <c r="C5" s="2"/>
      <c r="D5" s="2"/>
      <c r="E5" s="2"/>
      <c r="F5" s="2"/>
      <c r="G5" s="2"/>
      <c r="H5" s="2"/>
      <c r="I5" s="2"/>
      <c r="J5" s="2"/>
    </row>
    <row r="6" spans="1:10" x14ac:dyDescent="0.25">
      <c r="A6" s="2"/>
      <c r="B6" s="2"/>
      <c r="C6" s="2"/>
      <c r="D6" s="2"/>
      <c r="E6" s="2"/>
      <c r="F6" s="2"/>
      <c r="G6" s="2"/>
      <c r="H6" s="2"/>
      <c r="I6" s="2"/>
      <c r="J6" s="2"/>
    </row>
    <row r="7" spans="1:10" x14ac:dyDescent="0.25">
      <c r="A7" s="2"/>
      <c r="B7" s="2"/>
      <c r="C7" s="2"/>
      <c r="D7" s="2"/>
      <c r="E7" s="2"/>
      <c r="F7" s="2"/>
      <c r="G7" s="2"/>
      <c r="H7" s="2"/>
      <c r="I7" s="2"/>
      <c r="J7" s="2"/>
    </row>
    <row r="8" spans="1:10" x14ac:dyDescent="0.25">
      <c r="A8" s="2"/>
      <c r="B8" s="2"/>
      <c r="C8" s="2"/>
      <c r="D8" s="2"/>
      <c r="E8" s="2"/>
      <c r="F8" s="2"/>
      <c r="G8" s="2"/>
      <c r="H8" s="2"/>
      <c r="I8" s="2"/>
      <c r="J8" s="2"/>
    </row>
    <row r="9" spans="1:10" x14ac:dyDescent="0.25">
      <c r="A9" s="2"/>
      <c r="B9" s="2"/>
      <c r="C9" s="2"/>
      <c r="D9" s="2"/>
      <c r="E9" s="2"/>
      <c r="F9" s="2"/>
      <c r="G9" s="2"/>
      <c r="H9" s="2"/>
      <c r="I9" s="2"/>
      <c r="J9" s="2"/>
    </row>
    <row r="10" spans="1:10" x14ac:dyDescent="0.25">
      <c r="A10" s="2"/>
      <c r="B10" s="2"/>
      <c r="C10" s="2"/>
      <c r="D10" s="2"/>
      <c r="E10" s="2"/>
      <c r="F10" s="2"/>
      <c r="G10" s="2"/>
      <c r="H10" s="2"/>
      <c r="I10" s="2"/>
      <c r="J10" s="2"/>
    </row>
    <row r="11" spans="1:10" x14ac:dyDescent="0.25">
      <c r="A11" s="2"/>
      <c r="B11" s="2"/>
      <c r="C11" s="2"/>
      <c r="D11" s="2"/>
      <c r="E11" s="2"/>
      <c r="F11" s="2"/>
      <c r="G11" s="2"/>
      <c r="H11" s="2"/>
      <c r="I11" s="2"/>
      <c r="J11" s="2"/>
    </row>
    <row r="12" spans="1:10" x14ac:dyDescent="0.25">
      <c r="A12" s="2"/>
      <c r="B12" s="2"/>
      <c r="C12" s="2"/>
      <c r="D12" s="2"/>
      <c r="E12" s="2"/>
      <c r="F12" s="2"/>
      <c r="G12" s="2"/>
      <c r="H12" s="2"/>
      <c r="I12" s="2"/>
      <c r="J12" s="2"/>
    </row>
    <row r="13" spans="1:10" x14ac:dyDescent="0.25">
      <c r="A13" s="2"/>
      <c r="B13" s="2"/>
      <c r="C13" s="2"/>
      <c r="D13" s="2"/>
      <c r="E13" s="2"/>
      <c r="F13" s="2"/>
      <c r="G13" s="2"/>
      <c r="H13" s="2"/>
      <c r="I13" s="2"/>
      <c r="J13" s="2"/>
    </row>
    <row r="14" spans="1:10" x14ac:dyDescent="0.25">
      <c r="A14" s="2"/>
      <c r="B14" s="2"/>
      <c r="C14" s="2"/>
      <c r="D14" s="2"/>
      <c r="E14" s="2"/>
      <c r="F14" s="2"/>
      <c r="G14" s="2"/>
      <c r="H14" s="2"/>
      <c r="I14" s="2"/>
      <c r="J14" s="2"/>
    </row>
    <row r="15" spans="1:10" x14ac:dyDescent="0.25">
      <c r="A15" s="2"/>
      <c r="B15" s="2"/>
      <c r="C15" s="2"/>
      <c r="D15" s="2"/>
      <c r="E15" s="2"/>
      <c r="F15" s="2"/>
      <c r="G15" s="2"/>
      <c r="H15" s="2"/>
      <c r="I15" s="2"/>
      <c r="J15" s="2"/>
    </row>
    <row r="16" spans="1:10" x14ac:dyDescent="0.25">
      <c r="A16" s="2"/>
      <c r="B16" s="2"/>
      <c r="C16" s="2"/>
      <c r="D16" s="2"/>
      <c r="E16" s="2"/>
      <c r="F16" s="2"/>
      <c r="G16" s="2"/>
      <c r="H16" s="2"/>
      <c r="I16" s="2"/>
      <c r="J16" s="2"/>
    </row>
    <row r="17" spans="1:10" x14ac:dyDescent="0.25">
      <c r="A17" s="2"/>
      <c r="B17" s="2"/>
      <c r="C17" s="2"/>
      <c r="D17" s="2"/>
      <c r="E17" s="2"/>
      <c r="F17" s="2"/>
      <c r="G17" s="2"/>
      <c r="H17" s="2"/>
      <c r="I17" s="2"/>
      <c r="J17" s="2"/>
    </row>
    <row r="18" spans="1:10" x14ac:dyDescent="0.25">
      <c r="A18" s="2"/>
      <c r="B18" s="2"/>
      <c r="C18" s="2"/>
      <c r="D18" s="2"/>
      <c r="E18" s="2"/>
      <c r="F18" s="2"/>
      <c r="G18" s="2"/>
      <c r="H18" s="2"/>
      <c r="I18" s="2"/>
      <c r="J18" s="2"/>
    </row>
    <row r="19" spans="1:10" x14ac:dyDescent="0.25">
      <c r="A19" s="2"/>
      <c r="B19" s="2"/>
      <c r="C19" s="2"/>
      <c r="D19" s="2"/>
      <c r="E19" s="2"/>
      <c r="F19" s="2"/>
      <c r="G19" s="2"/>
      <c r="H19" s="2"/>
      <c r="I19" s="2"/>
      <c r="J19" s="2"/>
    </row>
    <row r="20" spans="1:10" x14ac:dyDescent="0.25">
      <c r="A20" s="2"/>
      <c r="B20" s="2"/>
      <c r="C20" s="2"/>
      <c r="D20" s="2"/>
      <c r="E20" s="2"/>
      <c r="F20" s="2"/>
      <c r="G20" s="2"/>
      <c r="H20" s="2"/>
      <c r="I20" s="2"/>
      <c r="J20" s="2"/>
    </row>
    <row r="21" spans="1:10" x14ac:dyDescent="0.25">
      <c r="A21" s="2"/>
      <c r="B21" s="2"/>
      <c r="C21" s="2"/>
      <c r="D21" s="2"/>
      <c r="E21" s="2"/>
      <c r="F21" s="2"/>
      <c r="G21" s="2"/>
      <c r="H21" s="2"/>
      <c r="I21" s="2"/>
      <c r="J21" s="2"/>
    </row>
    <row r="22" spans="1:10" x14ac:dyDescent="0.25">
      <c r="A22" s="2"/>
      <c r="B22" s="2"/>
      <c r="C22" s="2"/>
      <c r="D22" s="2"/>
      <c r="E22" s="2"/>
      <c r="F22" s="2"/>
      <c r="G22" s="2"/>
      <c r="H22" s="2"/>
      <c r="I22" s="2"/>
      <c r="J22" s="2"/>
    </row>
    <row r="23" spans="1:10" x14ac:dyDescent="0.25">
      <c r="A23" s="2"/>
      <c r="B23" s="2"/>
      <c r="C23" s="2"/>
      <c r="D23" s="2"/>
      <c r="E23" s="2"/>
      <c r="F23" s="2"/>
      <c r="G23" s="2"/>
      <c r="H23" s="2"/>
      <c r="I23" s="2"/>
      <c r="J23" s="2"/>
    </row>
    <row r="24" spans="1:10" x14ac:dyDescent="0.25">
      <c r="A24" s="2"/>
      <c r="B24" s="2"/>
      <c r="C24" s="2"/>
      <c r="D24" s="2"/>
      <c r="E24" s="2"/>
      <c r="F24" s="2"/>
      <c r="G24" s="2"/>
      <c r="H24" s="2"/>
      <c r="I24" s="2"/>
      <c r="J24" s="2"/>
    </row>
    <row r="25" spans="1:10" x14ac:dyDescent="0.25">
      <c r="A25" s="2"/>
      <c r="B25" s="2"/>
      <c r="C25" s="2"/>
      <c r="D25" s="2"/>
      <c r="E25" s="2"/>
      <c r="F25" s="2"/>
      <c r="G25" s="2"/>
      <c r="H25" s="2"/>
      <c r="I25" s="2"/>
      <c r="J25" s="2"/>
    </row>
    <row r="26" spans="1:10" x14ac:dyDescent="0.25">
      <c r="A26" s="2"/>
      <c r="B26" s="2"/>
      <c r="C26" s="2"/>
      <c r="D26" s="2"/>
      <c r="E26" s="2"/>
      <c r="F26" s="2"/>
      <c r="G26" s="2"/>
      <c r="H26" s="2"/>
      <c r="I26" s="2"/>
      <c r="J26" s="2"/>
    </row>
    <row r="27" spans="1:10" x14ac:dyDescent="0.25">
      <c r="A27" s="2"/>
      <c r="B27" s="2"/>
      <c r="C27" s="2"/>
      <c r="D27" s="2"/>
      <c r="E27" s="2"/>
      <c r="F27" s="2"/>
      <c r="G27" s="2"/>
      <c r="H27" s="2"/>
      <c r="I27" s="2"/>
      <c r="J27" s="2"/>
    </row>
    <row r="28" spans="1:10" x14ac:dyDescent="0.25">
      <c r="A28" s="2"/>
      <c r="B28" s="2"/>
      <c r="C28" s="2"/>
      <c r="D28" s="2"/>
      <c r="E28" s="2"/>
      <c r="F28" s="2"/>
      <c r="G28" s="2"/>
      <c r="H28" s="2"/>
      <c r="I28" s="2"/>
      <c r="J28" s="2"/>
    </row>
    <row r="29" spans="1:10" x14ac:dyDescent="0.25">
      <c r="A29" s="2"/>
      <c r="B29" s="2"/>
      <c r="C29" s="2"/>
      <c r="D29" s="2"/>
      <c r="E29" s="2"/>
      <c r="F29" s="2"/>
      <c r="G29" s="2"/>
      <c r="H29" s="2"/>
      <c r="I29" s="2"/>
      <c r="J29" s="2"/>
    </row>
    <row r="30" spans="1:10" x14ac:dyDescent="0.25">
      <c r="A30" s="2"/>
      <c r="B30" s="2"/>
      <c r="C30" s="2"/>
      <c r="D30" s="2"/>
      <c r="E30" s="2"/>
      <c r="F30" s="2"/>
      <c r="G30" s="2"/>
      <c r="H30" s="2"/>
      <c r="I30" s="2"/>
      <c r="J30" s="2"/>
    </row>
    <row r="31" spans="1:10" x14ac:dyDescent="0.25">
      <c r="A31" s="2"/>
      <c r="B31" s="2"/>
      <c r="C31" s="2"/>
      <c r="D31" s="2"/>
      <c r="E31" s="2"/>
      <c r="F31" s="2"/>
      <c r="G31" s="2"/>
      <c r="H31" s="2"/>
      <c r="I31" s="2"/>
      <c r="J31" s="2"/>
    </row>
    <row r="32" spans="1:10" x14ac:dyDescent="0.25">
      <c r="A32" s="2"/>
      <c r="B32" s="2"/>
      <c r="C32" s="2"/>
      <c r="D32" s="2"/>
      <c r="E32" s="2"/>
      <c r="F32" s="2"/>
      <c r="G32" s="2"/>
      <c r="H32" s="2"/>
      <c r="I32" s="2"/>
      <c r="J32" s="2"/>
    </row>
    <row r="33" spans="1:10" x14ac:dyDescent="0.25">
      <c r="A33" s="2"/>
      <c r="B33" s="2"/>
      <c r="C33" s="2"/>
      <c r="D33" s="2"/>
      <c r="E33" s="2"/>
      <c r="F33" s="2"/>
      <c r="G33" s="2"/>
      <c r="H33" s="2"/>
      <c r="I33" s="2"/>
      <c r="J33" s="2"/>
    </row>
    <row r="34" spans="1:10" x14ac:dyDescent="0.25">
      <c r="A34" s="2"/>
      <c r="B34" s="2"/>
      <c r="C34" s="2"/>
      <c r="D34" s="2"/>
      <c r="E34" s="2"/>
      <c r="F34" s="2"/>
      <c r="G34" s="2"/>
      <c r="H34" s="2"/>
      <c r="I34" s="2"/>
      <c r="J34" s="2"/>
    </row>
    <row r="35" spans="1:10" x14ac:dyDescent="0.25">
      <c r="A35" s="2"/>
      <c r="B35" s="2"/>
      <c r="C35" s="2"/>
      <c r="D35" s="2"/>
      <c r="E35" s="2"/>
      <c r="F35" s="2"/>
      <c r="G35" s="2"/>
      <c r="H35" s="2"/>
      <c r="I35" s="2"/>
      <c r="J35" s="2"/>
    </row>
    <row r="36" spans="1:10" x14ac:dyDescent="0.25">
      <c r="A36" s="2"/>
      <c r="B36" s="2"/>
      <c r="C36" s="2"/>
      <c r="D36" s="2"/>
      <c r="E36" s="2"/>
      <c r="F36" s="2"/>
      <c r="G36" s="2"/>
      <c r="H36" s="2"/>
      <c r="I36" s="2"/>
      <c r="J36" s="2"/>
    </row>
    <row r="37" spans="1:10" x14ac:dyDescent="0.25">
      <c r="A37" s="2"/>
      <c r="B37" s="2"/>
      <c r="C37" s="2"/>
      <c r="D37" s="2"/>
      <c r="E37" s="2"/>
      <c r="F37" s="2"/>
      <c r="G37" s="2"/>
      <c r="H37" s="2"/>
      <c r="I37" s="2"/>
      <c r="J37" s="2"/>
    </row>
    <row r="38" spans="1:10" x14ac:dyDescent="0.25">
      <c r="A38" s="2"/>
      <c r="B38" s="2"/>
      <c r="C38" s="2"/>
      <c r="D38" s="2"/>
      <c r="E38" s="2"/>
      <c r="F38" s="2"/>
      <c r="G38" s="2"/>
      <c r="H38" s="2"/>
      <c r="I38" s="2"/>
      <c r="J38" s="2"/>
    </row>
    <row r="39" spans="1:10" x14ac:dyDescent="0.25">
      <c r="A39" s="2"/>
      <c r="B39" s="2"/>
      <c r="C39" s="2"/>
      <c r="D39" s="2"/>
      <c r="E39" s="2"/>
      <c r="F39" s="2"/>
      <c r="G39" s="2"/>
      <c r="H39" s="2"/>
      <c r="I39" s="2"/>
      <c r="J39" s="2"/>
    </row>
    <row r="40" spans="1:10" x14ac:dyDescent="0.25">
      <c r="A40" s="2"/>
      <c r="B40" s="2"/>
      <c r="C40" s="2"/>
      <c r="D40" s="2"/>
      <c r="E40" s="2"/>
      <c r="F40" s="2"/>
      <c r="G40" s="2"/>
      <c r="H40" s="2"/>
      <c r="I40" s="2"/>
      <c r="J40" s="2"/>
    </row>
    <row r="41" spans="1:10" x14ac:dyDescent="0.25">
      <c r="A41" s="2"/>
      <c r="B41" s="2"/>
      <c r="C41" s="2"/>
      <c r="D41" s="2"/>
      <c r="E41" s="2"/>
      <c r="F41" s="2"/>
      <c r="G41" s="2"/>
      <c r="H41" s="2"/>
      <c r="I41" s="2"/>
      <c r="J41" s="2"/>
    </row>
    <row r="42" spans="1:10" x14ac:dyDescent="0.25">
      <c r="A42" s="2"/>
      <c r="B42" s="2"/>
      <c r="C42" s="2"/>
      <c r="D42" s="2"/>
      <c r="E42" s="2"/>
      <c r="F42" s="2"/>
      <c r="G42" s="2"/>
      <c r="H42" s="2"/>
      <c r="I42" s="2"/>
      <c r="J42" s="2"/>
    </row>
    <row r="43" spans="1:10" x14ac:dyDescent="0.25">
      <c r="A43" s="2"/>
      <c r="B43" s="2"/>
      <c r="C43" s="2"/>
      <c r="D43" s="2"/>
      <c r="E43" s="2"/>
      <c r="F43" s="2"/>
      <c r="G43" s="2"/>
      <c r="H43" s="2"/>
      <c r="I43" s="2"/>
      <c r="J43" s="2"/>
    </row>
    <row r="44" spans="1:10" x14ac:dyDescent="0.25">
      <c r="A44" s="2"/>
      <c r="B44" s="2"/>
      <c r="C44" s="2"/>
      <c r="D44" s="2"/>
      <c r="E44" s="2"/>
      <c r="F44" s="2"/>
      <c r="G44" s="2"/>
      <c r="H44" s="2"/>
      <c r="I44" s="2"/>
      <c r="J44" s="2"/>
    </row>
    <row r="45" spans="1:10" x14ac:dyDescent="0.25">
      <c r="A45" s="2"/>
      <c r="B45" s="2"/>
      <c r="C45" s="2"/>
      <c r="D45" s="2"/>
      <c r="E45" s="2"/>
      <c r="F45" s="2"/>
      <c r="G45" s="2"/>
      <c r="H45" s="2"/>
      <c r="I45" s="2"/>
      <c r="J45" s="2"/>
    </row>
    <row r="46" spans="1:10" x14ac:dyDescent="0.25">
      <c r="A46" s="2"/>
      <c r="B46" s="2"/>
      <c r="C46" s="2"/>
      <c r="D46" s="2"/>
      <c r="E46" s="2"/>
      <c r="F46" s="2"/>
      <c r="G46" s="2"/>
      <c r="H46" s="2"/>
      <c r="I46" s="2"/>
      <c r="J46" s="2"/>
    </row>
    <row r="47" spans="1:10" x14ac:dyDescent="0.25">
      <c r="A47" s="2"/>
      <c r="B47" s="2"/>
      <c r="C47" s="2"/>
      <c r="D47" s="2"/>
      <c r="E47" s="2"/>
      <c r="F47" s="2"/>
      <c r="G47" s="2"/>
      <c r="H47" s="2"/>
      <c r="I47" s="2"/>
      <c r="J47" s="2"/>
    </row>
    <row r="48" spans="1:10" x14ac:dyDescent="0.25">
      <c r="A48" s="2"/>
      <c r="B48" s="2"/>
      <c r="C48" s="2"/>
      <c r="D48" s="2"/>
      <c r="E48" s="2"/>
      <c r="F48" s="2"/>
      <c r="G48" s="2"/>
      <c r="H48" s="2"/>
      <c r="I48" s="2"/>
      <c r="J48" s="2"/>
    </row>
    <row r="49" spans="1:10" x14ac:dyDescent="0.25">
      <c r="A49" s="2"/>
      <c r="B49" s="2"/>
      <c r="C49" s="2"/>
      <c r="D49" s="2"/>
      <c r="E49" s="2"/>
      <c r="F49" s="2"/>
      <c r="G49" s="2"/>
      <c r="H49" s="2"/>
      <c r="I49" s="2"/>
      <c r="J49" s="2"/>
    </row>
    <row r="50" spans="1:10" x14ac:dyDescent="0.25">
      <c r="A50" s="2"/>
      <c r="B50" s="2"/>
      <c r="C50" s="2"/>
      <c r="D50" s="2"/>
      <c r="E50" s="2"/>
      <c r="F50" s="2"/>
      <c r="G50" s="2"/>
      <c r="H50" s="2"/>
      <c r="I50" s="2"/>
      <c r="J50" s="2"/>
    </row>
    <row r="51" spans="1:10" x14ac:dyDescent="0.25">
      <c r="A51" s="2"/>
      <c r="B51" s="2"/>
      <c r="C51" s="2"/>
      <c r="D51" s="2"/>
      <c r="E51" s="2"/>
      <c r="F51" s="2"/>
      <c r="G51" s="2"/>
      <c r="H51" s="2"/>
      <c r="I51" s="2"/>
      <c r="J51" s="2"/>
    </row>
    <row r="52" spans="1:10" x14ac:dyDescent="0.25">
      <c r="A52" s="2"/>
      <c r="B52" s="2"/>
      <c r="C52" s="2"/>
      <c r="D52" s="2"/>
      <c r="E52" s="2"/>
      <c r="F52" s="2"/>
      <c r="G52" s="2"/>
      <c r="H52" s="2"/>
      <c r="I52" s="2"/>
      <c r="J52" s="2"/>
    </row>
    <row r="53" spans="1:10" x14ac:dyDescent="0.25">
      <c r="A53" s="2"/>
      <c r="B53" s="2"/>
      <c r="C53" s="2"/>
      <c r="D53" s="2"/>
      <c r="E53" s="2"/>
      <c r="F53" s="2"/>
      <c r="G53" s="2"/>
      <c r="H53" s="2"/>
      <c r="I53" s="2"/>
      <c r="J53" s="2"/>
    </row>
    <row r="54" spans="1:10" x14ac:dyDescent="0.25">
      <c r="A54" s="2"/>
      <c r="B54" s="2"/>
      <c r="C54" s="2"/>
      <c r="D54" s="2"/>
      <c r="E54" s="2"/>
      <c r="F54" s="2"/>
      <c r="G54" s="2"/>
      <c r="H54" s="2"/>
      <c r="I54" s="2"/>
      <c r="J54" s="2"/>
    </row>
    <row r="55" spans="1:10" x14ac:dyDescent="0.25">
      <c r="A55" s="2"/>
      <c r="B55" s="2"/>
      <c r="C55" s="2"/>
      <c r="D55" s="2"/>
      <c r="E55" s="2"/>
      <c r="F55" s="2"/>
      <c r="G55" s="2"/>
      <c r="H55" s="2"/>
      <c r="I55" s="2"/>
      <c r="J55" s="2"/>
    </row>
  </sheetData>
  <phoneticPr fontId="7" type="noConversion"/>
  <pageMargins left="0.5" right="0.5" top="0.7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ART</vt:lpstr>
      <vt:lpstr>VCT</vt:lpstr>
      <vt:lpstr>PMTCT</vt:lpstr>
      <vt:lpstr>OVC</vt:lpstr>
      <vt:lpstr>FP</vt:lpstr>
      <vt:lpstr>TB</vt:lpstr>
      <vt:lpstr>HBC</vt:lpstr>
      <vt:lpstr>Malaria</vt:lpstr>
      <vt:lpstr>Grid paper</vt:lpstr>
      <vt:lpstr>ART!Print_Area</vt:lpstr>
      <vt:lpstr>HBC!Print_Area</vt:lpstr>
      <vt:lpstr>OVC!Print_Area</vt:lpstr>
    </vt:vector>
  </TitlesOfParts>
  <Company>UNC-CH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FGUser</cp:lastModifiedBy>
  <cp:lastPrinted>2011-05-02T16:56:16Z</cp:lastPrinted>
  <dcterms:created xsi:type="dcterms:W3CDTF">2007-08-04T18:43:21Z</dcterms:created>
  <dcterms:modified xsi:type="dcterms:W3CDTF">2011-05-02T20:29:01Z</dcterms:modified>
</cp:coreProperties>
</file>